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defaultThemeVersion="124226"/>
  <mc:AlternateContent xmlns:mc="http://schemas.openxmlformats.org/markup-compatibility/2006">
    <mc:Choice Requires="x15">
      <x15ac:absPath xmlns:x15ac="http://schemas.microsoft.com/office/spreadsheetml/2010/11/ac" url="https://nysemail-my.sharepoint.com/personal/barbara_beauchamp_dec_ny_gov/Documents/Desktop/"/>
    </mc:Choice>
  </mc:AlternateContent>
  <xr:revisionPtr revIDLastSave="0" documentId="8_{B7425CE0-92DD-416E-A366-88FAE982B9BA}" xr6:coauthVersionLast="47" xr6:coauthVersionMax="47" xr10:uidLastSave="{00000000-0000-0000-0000-000000000000}"/>
  <bookViews>
    <workbookView xWindow="-120" yWindow="-120" windowWidth="29040" windowHeight="15840" tabRatio="817" activeTab="7" xr2:uid="{00000000-000D-0000-FFFF-FFFF00000000}"/>
  </bookViews>
  <sheets>
    <sheet name="Analyte Grp 1" sheetId="1" r:id="rId1"/>
    <sheet name="Analyte Grp 2" sheetId="2" r:id="rId2"/>
    <sheet name="Analyte Grp 3" sheetId="3" r:id="rId3"/>
    <sheet name="Analyte Group 4" sheetId="4" state="hidden" r:id="rId4"/>
    <sheet name="Analyte Group 5" sheetId="8" state="hidden" r:id="rId5"/>
    <sheet name="Analyte Grp 4" sheetId="9" r:id="rId6"/>
    <sheet name="Analyte Grp 5" sheetId="10" r:id="rId7"/>
    <sheet name="Analyte Grp 6" sheetId="6" r:id="rId8"/>
  </sheets>
  <definedNames>
    <definedName name="_xlnm.Print_Area" localSheetId="3">'Analyte Group 4'!$A$1:$G$154</definedName>
    <definedName name="_xlnm.Print_Area" localSheetId="4">'Analyte Group 5'!$A$1:$H$474</definedName>
    <definedName name="_xlnm.Print_Area" localSheetId="0">'Analyte Grp 1'!$A$1:$H$115</definedName>
    <definedName name="_xlnm.Print_Area" localSheetId="1">'Analyte Grp 2'!$A$1:$G$118</definedName>
    <definedName name="_xlnm.Print_Area" localSheetId="2">'Analyte Grp 3'!$A$1:$G$90</definedName>
    <definedName name="_xlnm.Print_Area" localSheetId="6">'Analyte Grp 5'!$A$1:$H$361</definedName>
  </definedNames>
  <calcPr calcId="191028"/>
  <customWorkbookViews>
    <customWorkbookView name="Jason Fagel - Personal View" guid="{8266D1D4-D394-4E40-9C33-5722A1399D0C}" mergeInterval="0" personalView="1" maximized="1" xWindow="-8" yWindow="-8" windowWidth="1456" windowHeight="876" tabRatio="817" activeSheetId="7"/>
    <customWorkbookView name="Jesse Becker - Personal View" guid="{13F64A5F-A2E4-4AD7-BF8C-29CAFEB6E0BF}" mergeInterval="0" personalView="1" xWindow="-1268" yWindow="5" windowWidth="1187" windowHeight="968" tabRatio="817" activeSheetId="6"/>
    <customWorkbookView name="Administrator - Personal View" guid="{4C305D81-82D4-412F-AE60-48F2DCA30234}" mergeInterval="0" personalView="1" maximized="1" xWindow="-8" yWindow="-8" windowWidth="1456" windowHeight="916" tabRatio="81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3" i="10" l="1"/>
  <c r="H152" i="10"/>
  <c r="H231" i="10"/>
  <c r="H221" i="10"/>
  <c r="H218" i="10"/>
  <c r="H217" i="10"/>
  <c r="H216" i="10"/>
  <c r="H215" i="10"/>
  <c r="H212" i="10"/>
  <c r="H211" i="10"/>
  <c r="H201" i="10"/>
  <c r="H199" i="10"/>
  <c r="H196" i="10"/>
  <c r="H194" i="10"/>
  <c r="H191" i="10"/>
  <c r="H189" i="10"/>
  <c r="H187" i="10"/>
  <c r="H185" i="10"/>
  <c r="H183" i="10"/>
  <c r="H182" i="10"/>
  <c r="H181" i="10"/>
  <c r="H180" i="10"/>
  <c r="H179" i="10"/>
  <c r="H178" i="10"/>
  <c r="H177" i="10"/>
  <c r="H176" i="10"/>
  <c r="H175" i="10"/>
  <c r="H174" i="10"/>
  <c r="H173" i="10"/>
  <c r="H172" i="10"/>
  <c r="H171" i="10"/>
  <c r="H170" i="10"/>
  <c r="H169" i="10"/>
  <c r="H168" i="10"/>
  <c r="H167" i="10"/>
  <c r="H166" i="10"/>
  <c r="H165" i="10"/>
  <c r="H164" i="10"/>
  <c r="H163" i="10"/>
  <c r="H150" i="10"/>
  <c r="H149" i="10"/>
  <c r="H148" i="10"/>
  <c r="H147" i="10"/>
  <c r="H146" i="10"/>
  <c r="H145" i="10"/>
  <c r="H144" i="10"/>
  <c r="H143" i="10"/>
  <c r="H142" i="10"/>
  <c r="H141" i="10"/>
  <c r="H140" i="10"/>
  <c r="H139" i="10"/>
  <c r="H138" i="10"/>
  <c r="H137" i="10"/>
  <c r="H136" i="10"/>
  <c r="H135" i="10"/>
  <c r="H134" i="10"/>
  <c r="H133" i="10"/>
  <c r="H132" i="10"/>
  <c r="H131" i="10"/>
  <c r="H130" i="10"/>
  <c r="H129" i="10"/>
  <c r="H128" i="10"/>
  <c r="H127" i="10"/>
  <c r="H126" i="10"/>
  <c r="H125" i="10"/>
  <c r="H124" i="10"/>
  <c r="H123" i="10"/>
  <c r="H120" i="10"/>
  <c r="H118" i="10"/>
  <c r="H116" i="10"/>
  <c r="H114" i="10"/>
  <c r="H112" i="10"/>
  <c r="H110" i="10"/>
  <c r="H108" i="10"/>
  <c r="H106" i="10"/>
  <c r="H104" i="10"/>
  <c r="H102" i="10"/>
  <c r="H100" i="10"/>
  <c r="H98" i="10"/>
  <c r="H96" i="10"/>
  <c r="H94" i="10"/>
  <c r="H92" i="10"/>
  <c r="H90" i="10"/>
  <c r="H88" i="10"/>
  <c r="H86" i="10"/>
  <c r="H84" i="10"/>
  <c r="H82" i="10"/>
  <c r="H70" i="10"/>
  <c r="H68" i="10"/>
  <c r="H66" i="10"/>
  <c r="H64" i="10"/>
  <c r="H62" i="10"/>
  <c r="H60" i="10"/>
  <c r="H58" i="10"/>
  <c r="H56" i="10"/>
  <c r="H54" i="10"/>
  <c r="H52" i="10"/>
  <c r="H50" i="10"/>
  <c r="H48" i="10"/>
  <c r="H46" i="10"/>
  <c r="H44" i="10"/>
  <c r="H42" i="10"/>
  <c r="H40" i="10"/>
  <c r="H38" i="10"/>
  <c r="H36" i="10"/>
  <c r="H34" i="10"/>
  <c r="H32" i="10"/>
  <c r="H30" i="10"/>
  <c r="H28" i="10"/>
  <c r="H26" i="10"/>
  <c r="H23" i="10"/>
  <c r="H21" i="10"/>
  <c r="H18" i="10"/>
  <c r="H16" i="10"/>
  <c r="H14" i="10"/>
  <c r="H72" i="10" s="1"/>
  <c r="H205" i="10" s="1"/>
  <c r="G52" i="9"/>
  <c r="G46" i="9"/>
  <c r="G43" i="9"/>
  <c r="G42" i="9"/>
  <c r="G41" i="9"/>
  <c r="G40" i="9"/>
  <c r="G37" i="9"/>
  <c r="G36" i="9"/>
  <c r="G26" i="9"/>
  <c r="G24" i="9"/>
  <c r="G22" i="9"/>
  <c r="G20" i="9"/>
  <c r="G18" i="9"/>
  <c r="G16" i="9"/>
  <c r="G14" i="9"/>
  <c r="G28" i="9" l="1"/>
  <c r="G49" i="9" s="1"/>
  <c r="G54" i="9" s="1"/>
  <c r="G56" i="9" s="1"/>
  <c r="H224" i="10" l="1"/>
  <c r="G22" i="6"/>
  <c r="G20" i="6"/>
  <c r="H229" i="10" l="1"/>
  <c r="H233" i="10" s="1"/>
  <c r="H235" i="10" s="1"/>
  <c r="H226" i="10"/>
  <c r="H225" i="10"/>
  <c r="J279" i="8"/>
  <c r="J247" i="8"/>
  <c r="J281" i="8" s="1"/>
  <c r="J245" i="8"/>
  <c r="J218" i="8"/>
  <c r="J178" i="8"/>
  <c r="J119" i="8"/>
  <c r="J63" i="8"/>
  <c r="G24" i="3" l="1"/>
  <c r="G22" i="3"/>
  <c r="G20" i="3"/>
  <c r="G18" i="3"/>
  <c r="G16" i="3"/>
  <c r="G14" i="3"/>
  <c r="G26" i="3" l="1"/>
  <c r="G24" i="6"/>
  <c r="G47" i="6" l="1"/>
  <c r="G45" i="6"/>
  <c r="G44" i="6"/>
  <c r="G43" i="6"/>
  <c r="G42" i="6"/>
  <c r="G39" i="6"/>
  <c r="G38" i="6"/>
  <c r="G26" i="6"/>
  <c r="G18" i="6"/>
  <c r="G16" i="6"/>
  <c r="G14" i="6"/>
  <c r="G49" i="6" l="1"/>
  <c r="G28" i="6"/>
  <c r="G46" i="4"/>
  <c r="G40" i="4"/>
  <c r="G37" i="4"/>
  <c r="G36" i="4"/>
  <c r="G35" i="4"/>
  <c r="G34" i="4"/>
  <c r="G24" i="4"/>
  <c r="G22" i="4"/>
  <c r="G20" i="4"/>
  <c r="G18" i="4"/>
  <c r="G16" i="4"/>
  <c r="G14" i="4"/>
  <c r="G42" i="3"/>
  <c r="G40" i="3"/>
  <c r="G39" i="3"/>
  <c r="G38" i="3"/>
  <c r="G37" i="3"/>
  <c r="G34" i="3"/>
  <c r="G33" i="3"/>
  <c r="G38" i="2"/>
  <c r="G36" i="2"/>
  <c r="G35" i="2"/>
  <c r="G34" i="2"/>
  <c r="G33" i="2"/>
  <c r="G30" i="2"/>
  <c r="G29" i="2"/>
  <c r="G20" i="2"/>
  <c r="G18" i="2"/>
  <c r="G16" i="2"/>
  <c r="G14" i="2"/>
  <c r="G22" i="2" s="1"/>
  <c r="G47" i="1"/>
  <c r="G45" i="1"/>
  <c r="G42" i="1"/>
  <c r="G41" i="1"/>
  <c r="G40" i="1"/>
  <c r="G39" i="1"/>
  <c r="G36" i="1"/>
  <c r="G35" i="1"/>
  <c r="G24" i="1"/>
  <c r="G22" i="1"/>
  <c r="G20" i="1"/>
  <c r="G28" i="1" s="1"/>
  <c r="G18" i="1"/>
  <c r="G16" i="1"/>
  <c r="G14" i="1"/>
  <c r="G51" i="6" l="1"/>
  <c r="G44" i="3"/>
  <c r="G46" i="3" s="1"/>
  <c r="G49" i="1"/>
  <c r="G51" i="1" s="1"/>
  <c r="G40" i="2"/>
  <c r="G42" i="2" s="1"/>
  <c r="G26" i="4"/>
  <c r="H277" i="8"/>
  <c r="H267" i="8"/>
  <c r="H264" i="8"/>
  <c r="H263" i="8"/>
  <c r="H262" i="8"/>
  <c r="H261" i="8"/>
  <c r="H258" i="8"/>
  <c r="H257" i="8"/>
  <c r="H243" i="8"/>
  <c r="H242" i="8"/>
  <c r="H241" i="8"/>
  <c r="H240" i="8"/>
  <c r="H239" i="8"/>
  <c r="H238" i="8"/>
  <c r="H237" i="8"/>
  <c r="H236" i="8"/>
  <c r="H235" i="8"/>
  <c r="H234" i="8"/>
  <c r="H233" i="8"/>
  <c r="H232" i="8"/>
  <c r="H229" i="8"/>
  <c r="H228" i="8"/>
  <c r="H216" i="8"/>
  <c r="H214" i="8"/>
  <c r="H212" i="8"/>
  <c r="H210" i="8"/>
  <c r="H208" i="8"/>
  <c r="H207" i="8"/>
  <c r="H206" i="8"/>
  <c r="H205" i="8"/>
  <c r="H204" i="8"/>
  <c r="H203" i="8"/>
  <c r="H202" i="8"/>
  <c r="H201" i="8"/>
  <c r="H200" i="8"/>
  <c r="H199" i="8"/>
  <c r="H198" i="8"/>
  <c r="H197" i="8"/>
  <c r="H196" i="8"/>
  <c r="H195" i="8"/>
  <c r="H194" i="8"/>
  <c r="H193" i="8"/>
  <c r="H192" i="8"/>
  <c r="H191" i="8"/>
  <c r="H190" i="8"/>
  <c r="H189" i="8"/>
  <c r="H188"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16" i="8"/>
  <c r="H114" i="8"/>
  <c r="H112" i="8"/>
  <c r="H110" i="8"/>
  <c r="H108" i="8"/>
  <c r="H106" i="8"/>
  <c r="H104" i="8"/>
  <c r="H102" i="8"/>
  <c r="H100" i="8"/>
  <c r="H98" i="8"/>
  <c r="H96" i="8"/>
  <c r="H94" i="8"/>
  <c r="H92" i="8"/>
  <c r="H90" i="8"/>
  <c r="H88" i="8"/>
  <c r="H86" i="8"/>
  <c r="H84" i="8"/>
  <c r="H82" i="8"/>
  <c r="H80" i="8"/>
  <c r="H78" i="8"/>
  <c r="H76" i="8"/>
  <c r="H74" i="8"/>
  <c r="H72" i="8"/>
  <c r="H61" i="8"/>
  <c r="H59" i="8"/>
  <c r="H57" i="8"/>
  <c r="H55" i="8"/>
  <c r="H53" i="8"/>
  <c r="H51" i="8"/>
  <c r="H49" i="8"/>
  <c r="H47" i="8"/>
  <c r="H45" i="8"/>
  <c r="H43" i="8"/>
  <c r="H41" i="8"/>
  <c r="H39" i="8"/>
  <c r="H37" i="8"/>
  <c r="H35" i="8"/>
  <c r="H33" i="8"/>
  <c r="H31" i="8"/>
  <c r="H29" i="8"/>
  <c r="H27" i="8"/>
  <c r="H25" i="8"/>
  <c r="H23" i="8"/>
  <c r="H21" i="8"/>
  <c r="H19" i="8"/>
  <c r="H17" i="8"/>
  <c r="H15" i="8"/>
  <c r="H178" i="8" l="1"/>
  <c r="H245" i="8"/>
  <c r="H119" i="8"/>
  <c r="G43" i="4"/>
  <c r="G48" i="4" s="1"/>
  <c r="G50" i="4" s="1"/>
  <c r="H63" i="8"/>
  <c r="H218" i="8"/>
  <c r="H247" i="8" l="1"/>
  <c r="H271" i="8" s="1"/>
  <c r="H272" i="8" l="1"/>
  <c r="H270" i="8"/>
  <c r="H275" i="8"/>
  <c r="H279" i="8" l="1"/>
  <c r="H281" i="8" s="1"/>
</calcChain>
</file>

<file path=xl/sharedStrings.xml><?xml version="1.0" encoding="utf-8"?>
<sst xmlns="http://schemas.openxmlformats.org/spreadsheetml/2006/main" count="2255" uniqueCount="912">
  <si>
    <t>2022 General Analytical Laboratory Services IFB</t>
  </si>
  <si>
    <t>Attachment 1 - Price Tables</t>
  </si>
  <si>
    <t>Analyte Group 1</t>
  </si>
  <si>
    <t>Total PCBs and Organochlorine Pesticides in Biological Tissue Samples</t>
  </si>
  <si>
    <t>Analyte Group 1, Table 1 - Tissue Analyses</t>
  </si>
  <si>
    <t>Contract Item ID</t>
  </si>
  <si>
    <t>Parameter</t>
  </si>
  <si>
    <r>
      <t xml:space="preserve">Method </t>
    </r>
    <r>
      <rPr>
        <b/>
        <vertAlign val="superscript"/>
        <sz val="11"/>
        <rFont val="Arial"/>
        <family val="2"/>
      </rPr>
      <t>1</t>
    </r>
  </si>
  <si>
    <r>
      <t xml:space="preserve">Est. # of Samples </t>
    </r>
    <r>
      <rPr>
        <b/>
        <vertAlign val="superscript"/>
        <sz val="11"/>
        <rFont val="Arial"/>
        <family val="2"/>
      </rPr>
      <t>9</t>
    </r>
  </si>
  <si>
    <r>
      <t xml:space="preserve">Cost Per Sample Category A Report </t>
    </r>
    <r>
      <rPr>
        <b/>
        <vertAlign val="superscript"/>
        <sz val="11"/>
        <rFont val="Arial"/>
        <family val="2"/>
      </rPr>
      <t>2</t>
    </r>
  </si>
  <si>
    <r>
      <t xml:space="preserve">CRQL </t>
    </r>
    <r>
      <rPr>
        <b/>
        <vertAlign val="superscript"/>
        <sz val="11"/>
        <rFont val="Arial"/>
        <family val="2"/>
      </rPr>
      <t>3</t>
    </r>
  </si>
  <si>
    <r>
      <t xml:space="preserve">Totals/ Subtotals </t>
    </r>
    <r>
      <rPr>
        <b/>
        <vertAlign val="superscript"/>
        <sz val="11"/>
        <rFont val="Arial"/>
        <family val="2"/>
      </rPr>
      <t>10</t>
    </r>
  </si>
  <si>
    <t>1-1-01</t>
  </si>
  <si>
    <r>
      <t xml:space="preserve">Sample Preparation Fee (Filleting) </t>
    </r>
    <r>
      <rPr>
        <vertAlign val="superscript"/>
        <sz val="10"/>
        <rFont val="Arial"/>
        <family val="2"/>
      </rPr>
      <t>4</t>
    </r>
  </si>
  <si>
    <t>NYSDEC</t>
  </si>
  <si>
    <t>N/A</t>
  </si>
  <si>
    <t>1-1-02</t>
  </si>
  <si>
    <t>Moisture</t>
  </si>
  <si>
    <t>Gravimetric</t>
  </si>
  <si>
    <t>1-1-03</t>
  </si>
  <si>
    <t>Lipids</t>
  </si>
  <si>
    <t>1-1-04</t>
  </si>
  <si>
    <t>Total PCBs (See Notes 1.1 and 1.2)</t>
  </si>
  <si>
    <t>NS</t>
  </si>
  <si>
    <t>10-20 ppb (ng/g) by Aroclor, 1 ppb if by LRMS</t>
  </si>
  <si>
    <t>1-1-05</t>
  </si>
  <si>
    <t>Organochlorine Pesticides Screen (See Note 1.3)</t>
  </si>
  <si>
    <t>4-10 ppb</t>
  </si>
  <si>
    <t>1-1-06</t>
  </si>
  <si>
    <t>Combined PCB Aroclors and Organochlorine Pesticides Screen(see Note 1.4)</t>
  </si>
  <si>
    <t>CRQLs for combined analysis is the same as for the individual analytes</t>
  </si>
  <si>
    <t>Analyte Group 1, Table 1 Subtotal =</t>
  </si>
  <si>
    <r>
      <t xml:space="preserve">Analyte Group 1, Table 2 - Multipliers and Pricing for Supplemental Services </t>
    </r>
    <r>
      <rPr>
        <b/>
        <vertAlign val="superscript"/>
        <sz val="14"/>
        <rFont val="Arial"/>
        <family val="2"/>
      </rPr>
      <t>8</t>
    </r>
  </si>
  <si>
    <t>Service Type/Description</t>
  </si>
  <si>
    <t>[Blank]</t>
  </si>
  <si>
    <r>
      <t xml:space="preserve">Estimated Usage </t>
    </r>
    <r>
      <rPr>
        <b/>
        <vertAlign val="superscript"/>
        <sz val="11"/>
        <rFont val="Arial"/>
        <family val="2"/>
      </rPr>
      <t>9</t>
    </r>
  </si>
  <si>
    <t>Bid Price/Rate</t>
  </si>
  <si>
    <t>Units/Notes</t>
  </si>
  <si>
    <r>
      <t xml:space="preserve">Hourly Testing Fees </t>
    </r>
    <r>
      <rPr>
        <b/>
        <vertAlign val="superscript"/>
        <sz val="10"/>
        <rFont val="Arial"/>
        <family val="2"/>
      </rPr>
      <t>5</t>
    </r>
  </si>
  <si>
    <t>1-2-01-SM</t>
  </si>
  <si>
    <t>Set-up of new non-contract method</t>
  </si>
  <si>
    <t xml:space="preserve"> /hour</t>
  </si>
  <si>
    <t>1-2-02-SM</t>
  </si>
  <si>
    <t>Performance of new non-contract method</t>
  </si>
  <si>
    <r>
      <t xml:space="preserve">Expert Witness Services </t>
    </r>
    <r>
      <rPr>
        <b/>
        <vertAlign val="superscript"/>
        <sz val="10"/>
        <rFont val="Arial"/>
        <family val="2"/>
      </rPr>
      <t>6</t>
    </r>
  </si>
  <si>
    <t>1-2-03-SM</t>
  </si>
  <si>
    <t>Lab Director</t>
  </si>
  <si>
    <t>1-2-04-SM</t>
  </si>
  <si>
    <t>Lab Manager</t>
  </si>
  <si>
    <t>1-2-05-SM</t>
  </si>
  <si>
    <t>Supervising Chemist</t>
  </si>
  <si>
    <t>1-2-06-SM</t>
  </si>
  <si>
    <t>Senior Chemist</t>
  </si>
  <si>
    <t>Clerical Support</t>
  </si>
  <si>
    <t>1-2-07-SM</t>
  </si>
  <si>
    <t>Clerk/Secretary</t>
  </si>
  <si>
    <t>1-2-08-SM</t>
  </si>
  <si>
    <r>
      <t xml:space="preserve">Extended Sample Storage </t>
    </r>
    <r>
      <rPr>
        <vertAlign val="superscript"/>
        <sz val="10"/>
        <rFont val="Arial"/>
        <family val="2"/>
      </rPr>
      <t>7</t>
    </r>
  </si>
  <si>
    <t xml:space="preserve"> /Sample/Day</t>
  </si>
  <si>
    <t>Analyte Group 1, Table 2 Subtotal =</t>
  </si>
  <si>
    <t>Overall Composite Bid for Analyte Group 1 =</t>
  </si>
  <si>
    <t>Analyte Group 1 (Continued)</t>
  </si>
  <si>
    <t>Footnotes for Analyte Group 1</t>
  </si>
  <si>
    <r>
      <rPr>
        <vertAlign val="superscript"/>
        <sz val="10"/>
        <rFont val="Arial"/>
        <family val="2"/>
      </rPr>
      <t>1</t>
    </r>
    <r>
      <rPr>
        <sz val="10"/>
        <rFont val="Arial"/>
        <family val="2"/>
      </rPr>
      <t xml:space="preserve"> NYSDEC = New York State Standard Fillet, See Analyte Group 1 Appendix B.  NS = Not Specified.  The lab may use any suitable method as long as the applicable CRQLs are met.  If and when a method is specified, the version requested is the most current at the time of bid release.  If the prescribed contract methods are updated during the contract term, the Contractor will be expected to adopt and perform the latest version.</t>
    </r>
  </si>
  <si>
    <r>
      <rPr>
        <vertAlign val="superscript"/>
        <sz val="10"/>
        <rFont val="Arial"/>
        <family val="2"/>
      </rPr>
      <t xml:space="preserve">2 </t>
    </r>
    <r>
      <rPr>
        <sz val="10"/>
        <rFont val="Arial"/>
        <family val="2"/>
      </rPr>
      <t>Reporting requirements in accordance with New York State Department of Environmental Conservation Prescribed Analytical Protocols, Volume 1 (PAP-1), issued October 2021. All bid prices must be based on a 60-day turn-around time.  All reports are to be full reports, including chromatograms and supporting information.</t>
    </r>
  </si>
  <si>
    <r>
      <rPr>
        <vertAlign val="superscript"/>
        <sz val="10"/>
        <rFont val="Arial"/>
        <family val="2"/>
      </rPr>
      <t xml:space="preserve">3 </t>
    </r>
    <r>
      <rPr>
        <sz val="10"/>
        <rFont val="Arial"/>
        <family val="2"/>
      </rPr>
      <t>Contract Required Quantification Limits (CRQL) for specific analytes listed in the New York State Department of Environmental Conservation Prescribed Analytical Protocol, Volume 1 (PAP-1), Exhibit C issued October 2021.</t>
    </r>
  </si>
  <si>
    <r>
      <rPr>
        <vertAlign val="superscript"/>
        <sz val="10"/>
        <rFont val="Arial"/>
        <family val="2"/>
      </rPr>
      <t xml:space="preserve">4 </t>
    </r>
    <r>
      <rPr>
        <sz val="10"/>
        <rFont val="Arial"/>
        <family val="2"/>
      </rPr>
      <t>The grinding and homogenization required for each sample must be included in the base price for the applicable analysis.  The sample preparation fee can only be applied to sample received in a condition not amenable to immediate grinding/homogenization.  Samples in this Group will not include infectious samples or potentially infectious samples.</t>
    </r>
  </si>
  <si>
    <r>
      <rPr>
        <vertAlign val="superscript"/>
        <sz val="10"/>
        <rFont val="Arial"/>
        <family val="2"/>
      </rPr>
      <t>5</t>
    </r>
    <r>
      <rPr>
        <sz val="10"/>
        <rFont val="Arial"/>
        <family val="2"/>
      </rPr>
      <t xml:space="preserve"> The Department may occasionally request tests be performed that was not originally specified in the contract line items.  Such requests will be on a limited basis, to satisfy short term program needs.  The "set-up" rate bid above is a one-time, per hour charge to configure instruments and equipment to perform a new analysis.  The "performance" rate is the per hour charge to perform the analysis once set up has been completed.  Prior to analyzing any "new method" tests, the Contractor will be asked to provide a good faith estimate (based on expected time required) to A) set-up the new analysis, and B) perform the new test (per sample) once set-up. </t>
    </r>
  </si>
  <si>
    <r>
      <rPr>
        <vertAlign val="superscript"/>
        <sz val="10"/>
        <rFont val="Arial"/>
        <family val="2"/>
      </rPr>
      <t>6</t>
    </r>
    <r>
      <rPr>
        <sz val="10"/>
        <rFont val="Arial"/>
        <family val="2"/>
      </rPr>
      <t xml:space="preserve"> The Department will provide hourly compensation for actual time spent by an expert witness in a court of law or out of court being deposed.  Hourly compensation will also be provided for the documented time spent by an expert witness to prepare for testimony and/or deposition on the Department's behalf.  The travel costs for a an expert witness will be reimbursed using federal GSA rules and per diem rates. </t>
    </r>
  </si>
  <si>
    <r>
      <rPr>
        <vertAlign val="superscript"/>
        <sz val="10"/>
        <rFont val="Arial"/>
        <family val="2"/>
      </rPr>
      <t>7</t>
    </r>
    <r>
      <rPr>
        <sz val="10"/>
        <rFont val="Arial"/>
        <family val="2"/>
      </rPr>
      <t xml:space="preserve"> Base price for all analyses must include storage of the sample for 24 months after the final analysis reports are accepted. Subsequent disposal will be at the contractor's expense.</t>
    </r>
  </si>
  <si>
    <r>
      <rPr>
        <vertAlign val="superscript"/>
        <sz val="10"/>
        <rFont val="Arial"/>
        <family val="2"/>
      </rPr>
      <t xml:space="preserve">8 </t>
    </r>
    <r>
      <rPr>
        <sz val="10"/>
        <rFont val="Arial"/>
        <family val="2"/>
      </rPr>
      <t xml:space="preserve">The prices bid for "Supplemental Services" will be factored into the composite bid amount as follows: </t>
    </r>
  </si>
  <si>
    <t xml:space="preserve">          •  The "Hourly Testing Fees", "Expert Witness Services", and "Extended Sample Storage" line items (1-2-1-SS, 1-2-2-SS, 1-2-3-SS, 1-2-4-SS, 1-2-5-SS, 1-2-6-SS, &amp; 1-2-7-SS) have been assigned an estimated number of hours/days to be used. The amounts bid for these line items will be multiplied by the respective estimate of usage, and added to the composite bid subtotal for Table 2. </t>
  </si>
  <si>
    <t xml:space="preserve">          •  The composite bid subtotals for Table 1 and Table 2 are summed to determine the overall composite bid amount.</t>
  </si>
  <si>
    <r>
      <rPr>
        <vertAlign val="superscript"/>
        <sz val="10"/>
        <rFont val="Arial"/>
        <family val="2"/>
      </rPr>
      <t>9</t>
    </r>
    <r>
      <rPr>
        <sz val="10"/>
        <rFont val="Arial"/>
        <family val="2"/>
      </rPr>
      <t xml:space="preserve"> The "Est. # of Samples" or "Estimated Usage" assigned to each line item is based on the anticipated usage of that line item over the 5-year term of the contract.</t>
    </r>
  </si>
  <si>
    <r>
      <rPr>
        <vertAlign val="superscript"/>
        <sz val="10"/>
        <rFont val="Arial"/>
        <family val="2"/>
      </rPr>
      <t>10</t>
    </r>
    <r>
      <rPr>
        <sz val="10"/>
        <rFont val="Arial"/>
        <family val="2"/>
      </rPr>
      <t xml:space="preserve"> The "Totals" and "Subtotals" needed to compute the overall composite bid will computed and compiled automatically in this column. The only edits the bidder should make to this sheet are in the green and red boxes provided for bid prices/rates; all other fields and equations in the workbook are locked. The password to edit the green and red bid fields for Analyte Group 1 is "bidder1".</t>
    </r>
  </si>
  <si>
    <t>NOTE 1.1:</t>
  </si>
  <si>
    <t>If Total PCBs are determined as Aroclors, analyte list must include, as a minimum: Aroclor 1242 and/or Aroclor 1248, Aroclor 1254, and Aroclor 1260. Aroclor 1016 is potential substitute for Aroclor 1242, but both 1016 and 1242 should not be quantified in the same analysis.</t>
  </si>
  <si>
    <t>NOTE 1.2:</t>
  </si>
  <si>
    <t>If Total PCBs are determined by Low Resolution Mass Spectroscopy methods, analyses can be as homologs or congeners. Data must include concentrations of individual homologs or congeners as well as Total PCBs. Co-elutants are permitted but must be minimized to the greatest extent reasonably possible.</t>
  </si>
  <si>
    <t>NOTE 1.3:</t>
  </si>
  <si>
    <r>
      <t>Analyte List:  aldrin, cis(</t>
    </r>
    <r>
      <rPr>
        <sz val="10"/>
        <rFont val="Calibri"/>
        <family val="2"/>
      </rPr>
      <t>α</t>
    </r>
    <r>
      <rPr>
        <sz val="10"/>
        <rFont val="Arial"/>
        <family val="2"/>
      </rPr>
      <t>)-chlordane, trans(γ)-chlordane, p,p'-DDD, p,p'-DDE, p,p'-DDT, o,p'-DDD, o,p'-DDE, o,p'-DDT, α-endosulfan, β-endosulfan, heptachlor, heptachlor epoxide, hexachlorobenzene, α, β,γ, and δ hexachlorocyclohexane, mirex, cis-nonachlor, trans-nonachlor, and oxychlordane.</t>
    </r>
  </si>
  <si>
    <t>NOTE 1.4:</t>
  </si>
  <si>
    <t>Includes the PCB Aroclors and organochlorine analytes listed in Notes 1.1,1.2, and 1.3 above.</t>
  </si>
  <si>
    <t>Analyte Group 1, Table 3 - Subcontractor Summary</t>
  </si>
  <si>
    <t>If the bidder does not intend to perform certain contract line items directly, the designated subcontractor must be listed below.  List the applicable "Contract Item ID" and the company name/city/state of the designated subcontractor in this table.  Extra lines may be added to the table as necessary.</t>
  </si>
  <si>
    <t>Designated Subcontractor (Name, Location)</t>
  </si>
  <si>
    <t>Analyte Group 2</t>
  </si>
  <si>
    <t xml:space="preserve">PCB congeners by Gas Chromatography-Mass Spectrometry </t>
  </si>
  <si>
    <t>and Coplanar/Mono-ortho Substituted PCB congeners by High Resolution Mass Spectrometry</t>
  </si>
  <si>
    <t>Analyte Group 2, Table 1 - Tissue Analyses</t>
  </si>
  <si>
    <r>
      <t>Cost Per Sample Category A Report</t>
    </r>
    <r>
      <rPr>
        <b/>
        <vertAlign val="superscript"/>
        <sz val="11"/>
        <rFont val="Arial"/>
        <family val="2"/>
      </rPr>
      <t xml:space="preserve"> 2</t>
    </r>
  </si>
  <si>
    <t>2-1-01</t>
  </si>
  <si>
    <t>2-1-02</t>
  </si>
  <si>
    <t>2-1-03</t>
  </si>
  <si>
    <t>2-1-04</t>
  </si>
  <si>
    <t>PCB congeners by low resolution mass spectrometry and coplanar and mono-ortho substituted PCB congeners by high resolution mass spectrometry (see Notes 2.1, 2.2, and 2.3)</t>
  </si>
  <si>
    <t>GC/LRMS; HRGC/HRMS (1668C)</t>
  </si>
  <si>
    <t>PCB congeners by LRMS - 1 ppb; WHO listed PCB congeners by HRMS - M</t>
  </si>
  <si>
    <t>Analyte Group 2, Table 1 Subtotal =</t>
  </si>
  <si>
    <r>
      <t xml:space="preserve">Analyte Group 2, Table 2 - Multipliers and Pricing for Supplemental Services </t>
    </r>
    <r>
      <rPr>
        <b/>
        <vertAlign val="superscript"/>
        <sz val="14"/>
        <rFont val="Arial"/>
        <family val="2"/>
      </rPr>
      <t>8</t>
    </r>
  </si>
  <si>
    <t>2-2-1-SS</t>
  </si>
  <si>
    <t>2-2-2-SS</t>
  </si>
  <si>
    <r>
      <t>Expert Witness Services</t>
    </r>
    <r>
      <rPr>
        <b/>
        <vertAlign val="superscript"/>
        <sz val="10"/>
        <rFont val="Arial"/>
        <family val="2"/>
      </rPr>
      <t xml:space="preserve"> 6</t>
    </r>
  </si>
  <si>
    <t>2-2-3-SS</t>
  </si>
  <si>
    <t>2-2-4-SS</t>
  </si>
  <si>
    <t>2-2-5-SS</t>
  </si>
  <si>
    <t>2-2-6-SS</t>
  </si>
  <si>
    <t>2-2-7-SS</t>
  </si>
  <si>
    <t>Analyte Group 2, Table 2 Subtotal =</t>
  </si>
  <si>
    <t>Overall Composite Bid for Analyte Group 2 =</t>
  </si>
  <si>
    <t>Analyte Group 2 (Continued)</t>
  </si>
  <si>
    <t>Footnotes for Analyte Group 2</t>
  </si>
  <si>
    <r>
      <rPr>
        <vertAlign val="superscript"/>
        <sz val="10"/>
        <rFont val="Arial"/>
        <family val="2"/>
      </rPr>
      <t>1</t>
    </r>
    <r>
      <rPr>
        <sz val="10"/>
        <rFont val="Arial"/>
        <family val="2"/>
      </rPr>
      <t xml:space="preserve"> NYSDEC = New York State Standard Fillet, see Analyte Group 2 Appendix A. NS = Not Specified.  The lab may use any suitable method as long as the applicable CRQLs are met.  If and when a method is specified, the version requested is the most current at the time of bid release.  If the prescribed contract methods are updated during the contract term, the Contractor will be expected to adopt and perform the latest version.</t>
    </r>
  </si>
  <si>
    <r>
      <rPr>
        <vertAlign val="superscript"/>
        <sz val="10"/>
        <rFont val="Arial"/>
        <family val="2"/>
      </rPr>
      <t xml:space="preserve">2 </t>
    </r>
    <r>
      <rPr>
        <sz val="10"/>
        <rFont val="Arial"/>
        <family val="2"/>
      </rPr>
      <t>Reporting requirements in accordance with New York State Department of Environmental Conservation Prescribed Analytical Protocols, Volume 2 (PAP-2), issued October 2021. All bid prices must be based on a 60-day turn-around time. All reports are to be full reports, including chromatograms and supporting information.</t>
    </r>
  </si>
  <si>
    <r>
      <rPr>
        <vertAlign val="superscript"/>
        <sz val="10"/>
        <rFont val="Arial"/>
        <family val="2"/>
      </rPr>
      <t>3</t>
    </r>
    <r>
      <rPr>
        <sz val="10"/>
        <rFont val="Arial"/>
        <family val="2"/>
      </rPr>
      <t xml:space="preserve"> Contract Required Quantitation Limits (CRQL) for specific analytes listed in the New York State Department of Environmental Conservation Prescribed Analytical Protocol, Volume 2 (PAP-2), Exhibit C issued</t>
    </r>
    <r>
      <rPr>
        <sz val="10"/>
        <color rgb="FFFF0000"/>
        <rFont val="Arial"/>
        <family val="2"/>
      </rPr>
      <t xml:space="preserve"> </t>
    </r>
    <r>
      <rPr>
        <sz val="10"/>
        <rFont val="Arial"/>
        <family val="2"/>
      </rPr>
      <t xml:space="preserve">October 2021.  All Contract Required Quantitation Limits (CRQL) designated with an "M" require detection and quantitation limits less than or equal to those specified in the prescribed Method.  </t>
    </r>
  </si>
  <si>
    <r>
      <rPr>
        <vertAlign val="superscript"/>
        <sz val="10"/>
        <rFont val="Arial"/>
        <family val="2"/>
      </rPr>
      <t xml:space="preserve">4 </t>
    </r>
    <r>
      <rPr>
        <sz val="10"/>
        <rFont val="Arial"/>
        <family val="2"/>
      </rPr>
      <t xml:space="preserve">The grinding and homogenization required for each sample must be included in the base price for the applicable analysis.  The sample preparation fee can only be applied to sample received in a condition not amenable to immediate grinding/homogenization.  Samples in this Group will not include infectious samples or potentially infectious samples. </t>
    </r>
  </si>
  <si>
    <r>
      <rPr>
        <vertAlign val="superscript"/>
        <sz val="10"/>
        <rFont val="Arial"/>
        <family val="2"/>
      </rPr>
      <t xml:space="preserve">5 </t>
    </r>
    <r>
      <rPr>
        <sz val="10"/>
        <rFont val="Arial"/>
        <family val="2"/>
      </rPr>
      <t xml:space="preserve">The Department may occasionally request tests be performed that was not originally specified in the contract line items.  Such requests will be on a limited basis, to satisfy short term program needs.  The "set-up" rate bid above is a one-time, per hour charge to configure instruments and equipment to perform a new analysis.  The "performance" rate is the per hour charge to perform the analysis once set up has been completed.  Prior to analyzing any "new method" tests, the Contractor will be asked to provide a good faith estimate (based on expected time required) to A) set-up the new analysis, and B) perform the new test (per sample) once set-up. </t>
    </r>
  </si>
  <si>
    <r>
      <rPr>
        <vertAlign val="superscript"/>
        <sz val="10"/>
        <rFont val="Arial"/>
        <family val="2"/>
      </rPr>
      <t xml:space="preserve">7 </t>
    </r>
    <r>
      <rPr>
        <sz val="10"/>
        <rFont val="Arial"/>
        <family val="2"/>
      </rPr>
      <t>Base price for all analyses must include storage of the sample for 24 months after the final analysis reports are accepted. Subsequent disposal will be at the contractor's expense.</t>
    </r>
  </si>
  <si>
    <t xml:space="preserve">          •  The "Hourly Testing Fees", "Expert Witness Services", and "Extended Sample Storage" line items (2-2-1-SS, 2-2-2-SS, 2-2-3-SS, 2-2-4-SS, 2-2-5-SS, 2-2-6-SS, &amp; 2-2-7-SS) have been assigned an estimated number of hours/days to be used. The amounts bid for these line items will be multiplied by the respective estimate of usage, and added to the composite bid subtotal for Table 2. </t>
  </si>
  <si>
    <r>
      <rPr>
        <vertAlign val="superscript"/>
        <sz val="10"/>
        <rFont val="Arial"/>
        <family val="2"/>
      </rPr>
      <t>10</t>
    </r>
    <r>
      <rPr>
        <sz val="10"/>
        <rFont val="Arial"/>
        <family val="2"/>
      </rPr>
      <t xml:space="preserve"> The "Totals" and "Subtotals" needed to compute the overall composite bid will computed and compiled automatically in this column. The only edits the bidder should make to this sheet are in the green and red boxes provided for bid prices/rates; all other fields and equations in the workbook are locked. The password to edit the green and red bid fields for Analyte Group 2 is "bidder2".</t>
    </r>
  </si>
  <si>
    <t>NOTE 2.1:</t>
  </si>
  <si>
    <t>The target analyte list includes all 209 PCB congeners either as individual congeners or as co-elutants.  Low Resolution Mass Spectrometry co-elutants are permitted but must be minimized to the greatest extent reasonably possible, with a minimum of 110 peaks.  High Resolution Mass Spectrometry can alternatively be used to reduce co-elutants, though CRQLs for congeners not listed below in Note 2.2 remain the same as for Low Resolution Mass Spectrometry. Homolog group sums and total PCB concentrations shall also be reported.</t>
  </si>
  <si>
    <t>NOTE 2.2:</t>
  </si>
  <si>
    <t>The list of PCB congeners to be quantified by High Resolution Mass Spectrometry include:</t>
  </si>
  <si>
    <t>Coplanar PCB congeners:</t>
  </si>
  <si>
    <t>PCB 77</t>
  </si>
  <si>
    <t>PCB 81</t>
  </si>
  <si>
    <t>PCB 126</t>
  </si>
  <si>
    <t>PCB 169</t>
  </si>
  <si>
    <t>Mono-ortho substituted PCB congeners:</t>
  </si>
  <si>
    <t>PCB 105</t>
  </si>
  <si>
    <t>PCB 114</t>
  </si>
  <si>
    <t>PCB 118</t>
  </si>
  <si>
    <t>PCB 123</t>
  </si>
  <si>
    <t>PCB 156</t>
  </si>
  <si>
    <t>PCB 157</t>
  </si>
  <si>
    <t>PCB 167</t>
  </si>
  <si>
    <t>PCB 189</t>
  </si>
  <si>
    <t>NOTE 2.3:</t>
  </si>
  <si>
    <t>Addittional cleanup of the sample extracts may be required to minimize interferences and meet CRQL requirements for the WHO-listed congeners.  The only allowable co-elution for the WHO-listed congeners is for PCB 156/157.</t>
  </si>
  <si>
    <t>Analyte Group 2, Table 3 - Subcontractor Summary</t>
  </si>
  <si>
    <t>Analyte Group 3</t>
  </si>
  <si>
    <t>Individual PCB Congeners, Polychlorinated Dibenzo-p-Dioxins and Furans, and Polybrominated Diphenyl Ether Congeners by High Resolution Mass Spectrometry for Biological Tissue Samples</t>
  </si>
  <si>
    <t>Analyte Group 3, Table 1 - Tissue Analyses</t>
  </si>
  <si>
    <r>
      <t>Method</t>
    </r>
    <r>
      <rPr>
        <b/>
        <vertAlign val="superscript"/>
        <sz val="10"/>
        <rFont val="Arial"/>
        <family val="2"/>
      </rPr>
      <t xml:space="preserve"> 1</t>
    </r>
  </si>
  <si>
    <r>
      <t xml:space="preserve">Est. # of Samples </t>
    </r>
    <r>
      <rPr>
        <b/>
        <vertAlign val="superscript"/>
        <sz val="11"/>
        <rFont val="Arial"/>
        <family val="2"/>
      </rPr>
      <t>10</t>
    </r>
  </si>
  <si>
    <r>
      <t>CRQL</t>
    </r>
    <r>
      <rPr>
        <b/>
        <vertAlign val="superscript"/>
        <sz val="9"/>
        <rFont val="Arial"/>
        <family val="2"/>
      </rPr>
      <t xml:space="preserve"> 3</t>
    </r>
  </si>
  <si>
    <r>
      <t xml:space="preserve">Totals/ Subtotals </t>
    </r>
    <r>
      <rPr>
        <b/>
        <vertAlign val="superscript"/>
        <sz val="11"/>
        <rFont val="Arial"/>
        <family val="2"/>
      </rPr>
      <t>11</t>
    </r>
  </si>
  <si>
    <t>3-1-1</t>
  </si>
  <si>
    <t>3-1-2</t>
  </si>
  <si>
    <t>3-1-3</t>
  </si>
  <si>
    <t>3-1-4</t>
  </si>
  <si>
    <t>Chlorinated Dibenzodioxins and Dibenzofurans (HRMS)</t>
  </si>
  <si>
    <t>EPA 1613B</t>
  </si>
  <si>
    <t>M</t>
  </si>
  <si>
    <t>3-1-5</t>
  </si>
  <si>
    <t>Polybrominated Diphenyl Ethers</t>
  </si>
  <si>
    <t>EPA 1614A</t>
  </si>
  <si>
    <t>3-1-6</t>
  </si>
  <si>
    <r>
      <t xml:space="preserve">Polychlorinated Biphenyl (PCB) Congeners </t>
    </r>
    <r>
      <rPr>
        <vertAlign val="superscript"/>
        <sz val="10"/>
        <rFont val="Arial"/>
        <family val="2"/>
      </rPr>
      <t>5</t>
    </r>
  </si>
  <si>
    <t>EPA 1668C</t>
  </si>
  <si>
    <t>Analyte Group 3, Table 1 Subtotal =</t>
  </si>
  <si>
    <r>
      <t xml:space="preserve">Analyte Group 3, Table 2 - Multipliers and Pricing for Supplemental Services </t>
    </r>
    <r>
      <rPr>
        <b/>
        <vertAlign val="superscript"/>
        <sz val="14"/>
        <rFont val="Arial"/>
        <family val="2"/>
      </rPr>
      <t>9</t>
    </r>
  </si>
  <si>
    <r>
      <t xml:space="preserve">Estimated Usage </t>
    </r>
    <r>
      <rPr>
        <b/>
        <vertAlign val="superscript"/>
        <sz val="11"/>
        <rFont val="Arial"/>
        <family val="2"/>
      </rPr>
      <t>10</t>
    </r>
  </si>
  <si>
    <r>
      <t xml:space="preserve">Hourly Testing Fees </t>
    </r>
    <r>
      <rPr>
        <b/>
        <vertAlign val="superscript"/>
        <sz val="10"/>
        <rFont val="Arial"/>
        <family val="2"/>
      </rPr>
      <t>6</t>
    </r>
  </si>
  <si>
    <t>3-2-1-SS</t>
  </si>
  <si>
    <t>3-2-2-SS</t>
  </si>
  <si>
    <r>
      <t>Expert Witness Services</t>
    </r>
    <r>
      <rPr>
        <b/>
        <vertAlign val="superscript"/>
        <sz val="10"/>
        <rFont val="Arial"/>
        <family val="2"/>
      </rPr>
      <t xml:space="preserve"> 7</t>
    </r>
  </si>
  <si>
    <t>3-2-3-SS</t>
  </si>
  <si>
    <t>3-2-4-SS</t>
  </si>
  <si>
    <t>3-2-5-SS</t>
  </si>
  <si>
    <t>3-2-6-SS</t>
  </si>
  <si>
    <t>3-2-7-SS</t>
  </si>
  <si>
    <r>
      <t xml:space="preserve">Extended Sample Storage </t>
    </r>
    <r>
      <rPr>
        <b/>
        <vertAlign val="superscript"/>
        <sz val="10"/>
        <rFont val="Arial"/>
        <family val="2"/>
      </rPr>
      <t>8</t>
    </r>
  </si>
  <si>
    <t>Analyte Group 3, Table 2 Subtotal =</t>
  </si>
  <si>
    <t>Overall Composite Bid for Analyte Group 3 =</t>
  </si>
  <si>
    <t>Analyte Group 3 (Continued)</t>
  </si>
  <si>
    <t>Footnotes for Analyte Group 3</t>
  </si>
  <si>
    <r>
      <rPr>
        <vertAlign val="superscript"/>
        <sz val="10"/>
        <rFont val="Arial"/>
        <family val="2"/>
      </rPr>
      <t>1</t>
    </r>
    <r>
      <rPr>
        <sz val="10"/>
        <rFont val="Arial"/>
        <family val="2"/>
      </rPr>
      <t xml:space="preserve"> NYSDEC = New York State Standard Fillet, see Analyte Group 3 Appendix A. NS = Not Specified.  The lab may use any suitable method as long as the applicable CRQLs are met.  If and when a method is specified, the version requested is the most current at the time of bid release.  If the prescribed contract methods are updated during the contract term, the Contractor will be expected to adopt and perform the latest version.</t>
    </r>
  </si>
  <si>
    <r>
      <rPr>
        <vertAlign val="superscript"/>
        <sz val="10"/>
        <rFont val="Arial"/>
        <family val="2"/>
      </rPr>
      <t xml:space="preserve">2 </t>
    </r>
    <r>
      <rPr>
        <sz val="10"/>
        <rFont val="Arial"/>
        <family val="2"/>
      </rPr>
      <t>Reporting requirements in accordance with New York State Department of Environmental Conservation Prescribed Analytical Protocols, Volume 3 (PAP-3), issued October 2021. All bid prices must be based on a 60-day turn-around time. All reports are to be full reports, including chromatograms and supporting information.</t>
    </r>
  </si>
  <si>
    <r>
      <rPr>
        <vertAlign val="superscript"/>
        <sz val="10"/>
        <rFont val="Arial"/>
        <family val="2"/>
      </rPr>
      <t>3</t>
    </r>
    <r>
      <rPr>
        <sz val="10"/>
        <rFont val="Arial"/>
        <family val="2"/>
      </rPr>
      <t xml:space="preserve"> All Contract Required Quantitation Limits (CRQL) designated with an "M" require detection and quantitation limits less than or equal to those specified in the prescribed Method.</t>
    </r>
  </si>
  <si>
    <r>
      <t>5</t>
    </r>
    <r>
      <rPr>
        <sz val="10"/>
        <rFont val="Arial"/>
        <family val="2"/>
      </rPr>
      <t xml:space="preserve"> Analyses must be for all 209 PCB congeners.  Co-elutions are permitted but must be minimized to the greatest extent possible.  The only allowable co-elution for the 12 coplanar and mono-ortho substituted toxic congeners is PCB 156/157. Homolog group sums and total PCB concentrations shall also be reported.</t>
    </r>
  </si>
  <si>
    <r>
      <rPr>
        <vertAlign val="superscript"/>
        <sz val="10"/>
        <rFont val="Arial"/>
        <family val="2"/>
      </rPr>
      <t xml:space="preserve">6 </t>
    </r>
    <r>
      <rPr>
        <sz val="10"/>
        <rFont val="Arial"/>
        <family val="2"/>
      </rPr>
      <t xml:space="preserve">The Department may occasionally request tests be performed that was not originally specified in the contract line items.  Such requests will be on a limited basis, to satisfy short term program needs.  The "set-up" rate bid above is a one-time, per hour charge to configure instruments and equipment to perform a new analysis.  The "performance" rate is the per hour charge to perform the analysis once set up has been completed.  Prior to analyzing any "new method" tests, the Contractor will be asked to provide a good faith estimate (based on expected time required) to A) set-up the new analysis, and B) perform the new test (per sample) once set-up. </t>
    </r>
  </si>
  <si>
    <r>
      <rPr>
        <vertAlign val="superscript"/>
        <sz val="10"/>
        <rFont val="Arial"/>
        <family val="2"/>
      </rPr>
      <t>7</t>
    </r>
    <r>
      <rPr>
        <sz val="10"/>
        <rFont val="Arial"/>
        <family val="2"/>
      </rPr>
      <t xml:space="preserve"> The Department will provide hourly compensation for actual time spent by an expert witness in a court of law or out of court being deposed.  Hourly compensation will also be provided for the documented time spent by an expert witness to prepare for testimony and/or deposition on the Department's behalf.  The travel costs for a an expert witness will be reimbursed using federal GSA rules and per diem rates. </t>
    </r>
  </si>
  <si>
    <r>
      <rPr>
        <vertAlign val="superscript"/>
        <sz val="10"/>
        <rFont val="Arial"/>
        <family val="2"/>
      </rPr>
      <t xml:space="preserve">8 </t>
    </r>
    <r>
      <rPr>
        <sz val="10"/>
        <rFont val="Arial"/>
        <family val="2"/>
      </rPr>
      <t>Base price for all analyses must include storage of the sample for 24 months after the final analysis reports are accepted. Subsequent disposal will be at the contractor's expense.</t>
    </r>
  </si>
  <si>
    <r>
      <rPr>
        <vertAlign val="superscript"/>
        <sz val="10"/>
        <rFont val="Arial"/>
        <family val="2"/>
      </rPr>
      <t xml:space="preserve">9 </t>
    </r>
    <r>
      <rPr>
        <sz val="10"/>
        <rFont val="Arial"/>
        <family val="2"/>
      </rPr>
      <t xml:space="preserve">The prices bid for "Supplemental Services" will be factored into the composite bid amount as follows: </t>
    </r>
  </si>
  <si>
    <t xml:space="preserve">          •  The "Hourly Testing Fees", "Expert Witness Services", and "Extended Sample Storage" line items (3-2-1-SS, 3-2-2-SS, 3-2-3-SS, 3-2-4-SS, 3-2-5-SS, 3-2-6-SS, &amp; 3-2-7-SS) have been assigned an estimated number of hours/days to be used. The amounts bid for these line items will be multiplied by the respective estimate of usage, and added to the composite bid subtotal for Table 2. </t>
  </si>
  <si>
    <r>
      <rPr>
        <vertAlign val="superscript"/>
        <sz val="10"/>
        <rFont val="Arial"/>
        <family val="2"/>
      </rPr>
      <t>10</t>
    </r>
    <r>
      <rPr>
        <sz val="10"/>
        <rFont val="Arial"/>
        <family val="2"/>
      </rPr>
      <t xml:space="preserve"> The "Est. # of Samples" or "Estimated Usage" assigned to each line item is based on the anticipated usage of that line item over the 5-year term of the contract.</t>
    </r>
  </si>
  <si>
    <r>
      <rPr>
        <vertAlign val="superscript"/>
        <sz val="10"/>
        <rFont val="Arial"/>
        <family val="2"/>
      </rPr>
      <t>11</t>
    </r>
    <r>
      <rPr>
        <sz val="10"/>
        <rFont val="Arial"/>
        <family val="2"/>
      </rPr>
      <t xml:space="preserve"> The "Totals" and "Subtotals" needed to compute the overall composite bid will computed and compiled automatically in this column. The only edits the bidder should make to this sheet are in the green and red boxes provided for bid prices/rates; all other fields and equations in the workbook are locked. The password to edit the green and red bid fields for Analyte Group 3 is "bidder3".</t>
    </r>
  </si>
  <si>
    <r>
      <t xml:space="preserve">The bidder should fill in all </t>
    </r>
    <r>
      <rPr>
        <b/>
        <sz val="14"/>
        <color rgb="FF99FF99"/>
        <rFont val="Calibri"/>
        <family val="2"/>
        <scheme val="minor"/>
      </rPr>
      <t>green</t>
    </r>
    <r>
      <rPr>
        <b/>
        <sz val="14"/>
        <color theme="0"/>
        <rFont val="Calibri"/>
        <family val="2"/>
        <scheme val="minor"/>
      </rPr>
      <t xml:space="preserve"> and </t>
    </r>
    <r>
      <rPr>
        <b/>
        <sz val="14"/>
        <color rgb="FFFF9999"/>
        <rFont val="Calibri"/>
        <family val="2"/>
        <scheme val="minor"/>
      </rPr>
      <t>red</t>
    </r>
    <r>
      <rPr>
        <b/>
        <sz val="14"/>
        <color theme="0"/>
        <rFont val="Calibri"/>
        <family val="2"/>
        <scheme val="minor"/>
      </rPr>
      <t xml:space="preserve"> boxes with their bid prices and subcontractor information. The password to unlock the  </t>
    </r>
    <r>
      <rPr>
        <b/>
        <sz val="14"/>
        <color rgb="FF99FF99"/>
        <rFont val="Calibri"/>
        <family val="2"/>
        <scheme val="minor"/>
      </rPr>
      <t>green</t>
    </r>
    <r>
      <rPr>
        <b/>
        <sz val="14"/>
        <color theme="0"/>
        <rFont val="Calibri"/>
        <family val="2"/>
        <scheme val="minor"/>
      </rPr>
      <t xml:space="preserve"> and </t>
    </r>
    <r>
      <rPr>
        <b/>
        <sz val="14"/>
        <color rgb="FFFF9999"/>
        <rFont val="Calibri"/>
        <family val="2"/>
        <scheme val="minor"/>
      </rPr>
      <t>red</t>
    </r>
    <r>
      <rPr>
        <b/>
        <sz val="14"/>
        <color theme="0"/>
        <rFont val="Calibri"/>
        <family val="2"/>
        <scheme val="minor"/>
      </rPr>
      <t xml:space="preserve"> fields for the Analyte Group 4 worksheet is "bidder4". No other marks or modifications should be made in the price tables; all products, totals, and subtotals will compute automatically. All other fields in the worksheet are locked. </t>
    </r>
  </si>
  <si>
    <t>2016 General Analytical Laboratory Services IFB</t>
  </si>
  <si>
    <t>Analyte Group 4</t>
  </si>
  <si>
    <t>Particulate Air Analyses</t>
  </si>
  <si>
    <t>Analyte Group 4, Table 1 - Particulate and Metals Analyses</t>
  </si>
  <si>
    <r>
      <t xml:space="preserve">Est. # of Samples </t>
    </r>
    <r>
      <rPr>
        <b/>
        <vertAlign val="superscript"/>
        <sz val="11"/>
        <rFont val="Arial"/>
        <family val="2"/>
      </rPr>
      <t>8</t>
    </r>
  </si>
  <si>
    <r>
      <t xml:space="preserve">Cost Per Sample Category A Report </t>
    </r>
    <r>
      <rPr>
        <b/>
        <vertAlign val="superscript"/>
        <sz val="11"/>
        <rFont val="Arial"/>
        <family val="2"/>
      </rPr>
      <t>2,3</t>
    </r>
  </si>
  <si>
    <t>CRQL</t>
  </si>
  <si>
    <r>
      <t xml:space="preserve">Totals/ Subtotals </t>
    </r>
    <r>
      <rPr>
        <b/>
        <vertAlign val="superscript"/>
        <sz val="11"/>
        <rFont val="Arial"/>
        <family val="2"/>
      </rPr>
      <t>9</t>
    </r>
  </si>
  <si>
    <t>4-1-1</t>
  </si>
  <si>
    <r>
      <t>Gravimetric Analysis (PM-2.5, PM-10, Optical Carbon)</t>
    </r>
    <r>
      <rPr>
        <vertAlign val="superscript"/>
        <sz val="10"/>
        <rFont val="Arial"/>
        <family val="2"/>
      </rPr>
      <t>4</t>
    </r>
  </si>
  <si>
    <t>EPA GD 2.12</t>
  </si>
  <si>
    <t>Resolution of ± 1.0 µg</t>
  </si>
  <si>
    <t>4-1-2</t>
  </si>
  <si>
    <t>Gravimetric Analysis (PM-2.5 and PM-10)</t>
  </si>
  <si>
    <t>4-1-3</t>
  </si>
  <si>
    <t>Metals by ICP/MS (10 element list, includes digestion)</t>
  </si>
  <si>
    <t>IO-3.1 and IO-3.5</t>
  </si>
  <si>
    <t>See Note 4.1</t>
  </si>
  <si>
    <t>4-1-4</t>
  </si>
  <si>
    <t>Metals by ICP/MS (Pb only, includes digestion)</t>
  </si>
  <si>
    <t>4-1-5</t>
  </si>
  <si>
    <t>Metals by XRF (Pb only)</t>
  </si>
  <si>
    <t>IO-3.3</t>
  </si>
  <si>
    <t>See Note 4.2</t>
  </si>
  <si>
    <t>4-1-6</t>
  </si>
  <si>
    <t>Metals (31) by XRF (EPA CSN Target List)</t>
  </si>
  <si>
    <t>Analyte Group 4, Table 1 Subtotal =</t>
  </si>
  <si>
    <r>
      <t xml:space="preserve">Analyte Group 4, Table 2 - Multipliers and Pricing for Supplemental Services </t>
    </r>
    <r>
      <rPr>
        <b/>
        <vertAlign val="superscript"/>
        <sz val="14"/>
        <rFont val="Arial"/>
        <family val="2"/>
      </rPr>
      <t>7</t>
    </r>
  </si>
  <si>
    <r>
      <t xml:space="preserve">Estimated Usage </t>
    </r>
    <r>
      <rPr>
        <b/>
        <vertAlign val="superscript"/>
        <sz val="11"/>
        <rFont val="Arial"/>
        <family val="2"/>
      </rPr>
      <t>8</t>
    </r>
  </si>
  <si>
    <t xml:space="preserve">Expert Witness Services </t>
  </si>
  <si>
    <t>4-2-1-SS</t>
  </si>
  <si>
    <t>4-2-2-SS</t>
  </si>
  <si>
    <t>4-2-3-SS</t>
  </si>
  <si>
    <t>4-2-4-SS</t>
  </si>
  <si>
    <t>4-2-5-SS</t>
  </si>
  <si>
    <t>Quick Turnaround Service</t>
  </si>
  <si>
    <t>4-2-6-SS</t>
  </si>
  <si>
    <t>10 Working Day Turnaround</t>
  </si>
  <si>
    <r>
      <t xml:space="preserve"> decimal multiplier of 'Cost' </t>
    </r>
    <r>
      <rPr>
        <vertAlign val="superscript"/>
        <sz val="10"/>
        <rFont val="Arial"/>
        <family val="2"/>
      </rPr>
      <t>6</t>
    </r>
  </si>
  <si>
    <t>Standard Turn Around Time = 60 days</t>
  </si>
  <si>
    <t>4-2-7-SS</t>
  </si>
  <si>
    <r>
      <t xml:space="preserve">Extended Sample Storage </t>
    </r>
    <r>
      <rPr>
        <b/>
        <vertAlign val="superscript"/>
        <sz val="10"/>
        <rFont val="Arial"/>
        <family val="2"/>
      </rPr>
      <t>5</t>
    </r>
  </si>
  <si>
    <t xml:space="preserve"> /Batch/Day</t>
  </si>
  <si>
    <t>Analyte Group 4, Table 2 Subtotal =</t>
  </si>
  <si>
    <t>Overall Composite Bid for Analyte Group 4 =</t>
  </si>
  <si>
    <t>Analyte Group 4 (Continued)</t>
  </si>
  <si>
    <t>Footnotes for Analyte Group 4</t>
  </si>
  <si>
    <r>
      <rPr>
        <vertAlign val="superscript"/>
        <sz val="10"/>
        <rFont val="Arial"/>
        <family val="2"/>
      </rPr>
      <t>1</t>
    </r>
    <r>
      <rPr>
        <sz val="10"/>
        <rFont val="Arial"/>
        <family val="2"/>
      </rPr>
      <t xml:space="preserve"> The method versions requested are the most current at the time of bid release.  If the prescribed contract methods are updated during the contract term, the Contractor will be expected to adopt and perform the latest version.</t>
    </r>
  </si>
  <si>
    <r>
      <rPr>
        <vertAlign val="superscript"/>
        <sz val="10"/>
        <rFont val="Arial"/>
        <family val="2"/>
      </rPr>
      <t>2</t>
    </r>
    <r>
      <rPr>
        <sz val="10"/>
        <rFont val="Arial"/>
        <family val="2"/>
      </rPr>
      <t xml:space="preserve"> Reporting requirements in accordance with New York State Department of Environmental Conservation Prescribed Analytical Protocols - (PAP-4), issued October 2016. Analyte Group 4 only has a single level of data deliverable (No Category B).</t>
    </r>
  </si>
  <si>
    <r>
      <rPr>
        <vertAlign val="superscript"/>
        <sz val="10"/>
        <rFont val="Arial"/>
        <family val="2"/>
      </rPr>
      <t>3</t>
    </r>
    <r>
      <rPr>
        <sz val="10"/>
        <rFont val="Arial"/>
        <family val="2"/>
      </rPr>
      <t xml:space="preserve"> The filter media for Analyte Group 4 will be provided by the Department, to be conditioned and pre-weighed by the Contractor.  The Department will loan to the Contractor sampler specific cassettes and magazines for the duration of the Contract.  Beyond the filters themselves, base prices for analyses must include the cost of storage containers (petri slides), other method required consumable items and filter storage for the duration of the contract.  </t>
    </r>
  </si>
  <si>
    <r>
      <rPr>
        <vertAlign val="superscript"/>
        <sz val="10"/>
        <rFont val="Arial"/>
        <family val="2"/>
      </rPr>
      <t>4</t>
    </r>
    <r>
      <rPr>
        <sz val="10"/>
        <rFont val="Arial"/>
        <family val="2"/>
      </rPr>
      <t xml:space="preserve"> The Optical Carbon data is determined by a Transmissometer which measures the optical absorption on a PTFE or quartz filter by determining the amount of light transmitted (or attenuated) through the filter. The Transmissometer measures attenuation using two wavelengths (370 nm and 880 nm). </t>
    </r>
  </si>
  <si>
    <r>
      <rPr>
        <vertAlign val="superscript"/>
        <sz val="10"/>
        <rFont val="Arial"/>
        <family val="2"/>
      </rPr>
      <t>5</t>
    </r>
    <r>
      <rPr>
        <sz val="10"/>
        <rFont val="Arial"/>
        <family val="2"/>
      </rPr>
      <t xml:space="preserve"> Base price for the gravimetric, ICPMS Glass fiber filters only and XRF analyses must include refrigerated storage of the filters for 5 years after the analysis reports are issued or at least until the end of this contract. After 5 years or the end of this contract, the contractor will have to ship the samples to the NYSDEC.  Base price for the ICPMS analysis must include 6 months of storage of the filter extracts after which the extracts must be disposed at the contractor's expense. </t>
    </r>
  </si>
  <si>
    <r>
      <rPr>
        <vertAlign val="superscript"/>
        <sz val="10"/>
        <rFont val="Arial"/>
        <family val="2"/>
      </rPr>
      <t>6</t>
    </r>
    <r>
      <rPr>
        <sz val="10"/>
        <rFont val="Arial"/>
        <family val="2"/>
      </rPr>
      <t xml:space="preserve"> When providing a bid for "Quick Turnaround Service", enter a decimal multiplier to be applied  to the per sample 'base' bid price to establish the required up-charge. For example, if the lab wishes to charge double for a 10-day TAT sample they would enter a "2.0" as their bid for line item 4-2-6-SS.  If the lab does not require an upcharge for one of these line items, then a "1.0" must be entered in the bid space.</t>
    </r>
  </si>
  <si>
    <r>
      <rPr>
        <vertAlign val="superscript"/>
        <sz val="10"/>
        <rFont val="Arial"/>
        <family val="2"/>
      </rPr>
      <t xml:space="preserve">7 </t>
    </r>
    <r>
      <rPr>
        <sz val="10"/>
        <rFont val="Arial"/>
        <family val="2"/>
      </rPr>
      <t xml:space="preserve">The prices bid for "Supplemental Services" will be factored into the composite bid amount as follows: </t>
    </r>
  </si>
  <si>
    <t xml:space="preserve">          •  The "Expert Witness Services", "Clerical Support", and "Extended Sample Storage" line items (4-2-1-SS, 4-2-2-SS, 4-2-3-SS, 4-2-4-SS, 4-2-5-SS, &amp; 4-2-7-SS) have been assigned an estimated number of hours/days to be used. The amounts bid for these line items will be multiplied by the respective estimate of usage, and added to the composite bid subtotal for Table 2. </t>
  </si>
  <si>
    <t xml:space="preserve">          •  The "Quick Turnaround Service" line item has been assigned a usage factors based on the percentage of samples during the life of the contract that will likely require supplemental services of this type. For line item 4-2-6-SS, the composite bid will be established using the following process: the usage factor for the line item is multiplied by the composite bid subtotal compiled for all Table 1 analyses, that product is then multiplied by the decimal multiplier (See Footnote 6) entered by the bidder for the respective line item, and the final product is added to the composite bid subtotal for Table 2.</t>
  </si>
  <si>
    <r>
      <rPr>
        <vertAlign val="superscript"/>
        <sz val="10"/>
        <rFont val="Arial"/>
        <family val="2"/>
      </rPr>
      <t>8</t>
    </r>
    <r>
      <rPr>
        <sz val="10"/>
        <rFont val="Arial"/>
        <family val="2"/>
      </rPr>
      <t xml:space="preserve"> The "Est. # of Samples" or "Estimated Usage" assigned to each line item is based on the anticipated usage of that line item over the 5-year term of the contract.</t>
    </r>
  </si>
  <si>
    <r>
      <rPr>
        <vertAlign val="superscript"/>
        <sz val="10"/>
        <rFont val="Arial"/>
        <family val="2"/>
      </rPr>
      <t>9</t>
    </r>
    <r>
      <rPr>
        <sz val="10"/>
        <rFont val="Arial"/>
        <family val="2"/>
      </rPr>
      <t xml:space="preserve"> The "Totals" and "Subtotals" needed to compute the overall composite bid will computed and compiled automatically in this column. The only edits the bidder should make to this sheet are in the green and red boxes provided for bid prices/rates; all other fields and equations in the workbook are locked. The password to edit the green and red bid fields for Analyte Group 4 is "bidder4".</t>
    </r>
  </si>
  <si>
    <t>NOTE 4.1</t>
  </si>
  <si>
    <t>Analyte List and Required Minimum Detection Limits for 10 Elements by ICP-MS</t>
  </si>
  <si>
    <t>Teflon 47mm Filter unless noted</t>
  </si>
  <si>
    <t>Element</t>
  </si>
  <si>
    <r>
      <t>MDL (ng/m</t>
    </r>
    <r>
      <rPr>
        <b/>
        <vertAlign val="superscript"/>
        <sz val="10"/>
        <rFont val="Arial"/>
        <family val="2"/>
      </rPr>
      <t>3</t>
    </r>
    <r>
      <rPr>
        <b/>
        <sz val="10"/>
        <rFont val="Arial"/>
        <family val="2"/>
      </rPr>
      <t>)</t>
    </r>
  </si>
  <si>
    <t xml:space="preserve">Arsenic: </t>
  </si>
  <si>
    <t xml:space="preserve">Beryllium: </t>
  </si>
  <si>
    <t>Cadmium:</t>
  </si>
  <si>
    <t>Lead: (Teflon 47mm Filter)</t>
  </si>
  <si>
    <t>Lead:  (Glass Fiber 8"x10" Filter)</t>
  </si>
  <si>
    <t xml:space="preserve">Manganese: </t>
  </si>
  <si>
    <t>Nickel:</t>
  </si>
  <si>
    <t>Antimony:</t>
  </si>
  <si>
    <t>Cobalt:</t>
  </si>
  <si>
    <t>Selenium:</t>
  </si>
  <si>
    <t>Vanadium:</t>
  </si>
  <si>
    <t>Please note these are "detection" limits, not reporting or quantitation limits.</t>
  </si>
  <si>
    <t>NOTE 4.2</t>
  </si>
  <si>
    <t>Analyte List and Required Minimum Detection Limits for 31 Elements by EDXRF</t>
  </si>
  <si>
    <t>Teflon 47mm Filters</t>
  </si>
  <si>
    <r>
      <t>MDL (µg/m</t>
    </r>
    <r>
      <rPr>
        <b/>
        <vertAlign val="superscript"/>
        <sz val="10"/>
        <rFont val="Arial"/>
        <family val="2"/>
      </rPr>
      <t>3</t>
    </r>
    <r>
      <rPr>
        <b/>
        <sz val="10"/>
        <rFont val="Arial"/>
        <family val="2"/>
      </rPr>
      <t>)</t>
    </r>
  </si>
  <si>
    <r>
      <t>Cobalt</t>
    </r>
    <r>
      <rPr>
        <b/>
        <sz val="10.9"/>
        <color indexed="8"/>
        <rFont val="Arial"/>
        <family val="2"/>
      </rPr>
      <t xml:space="preserve"> </t>
    </r>
    <r>
      <rPr>
        <sz val="10"/>
        <rFont val="Arial"/>
        <family val="2"/>
      </rPr>
      <t xml:space="preserve"> </t>
    </r>
  </si>
  <si>
    <r>
      <t>0.002 µg/m</t>
    </r>
    <r>
      <rPr>
        <vertAlign val="superscript"/>
        <sz val="10"/>
        <rFont val="Arial"/>
        <family val="2"/>
      </rPr>
      <t>3</t>
    </r>
  </si>
  <si>
    <t xml:space="preserve">Nickel </t>
  </si>
  <si>
    <t xml:space="preserve">Iron </t>
  </si>
  <si>
    <r>
      <t>0.004 µg/m</t>
    </r>
    <r>
      <rPr>
        <vertAlign val="superscript"/>
        <sz val="10"/>
        <rFont val="Arial"/>
        <family val="2"/>
      </rPr>
      <t>3</t>
    </r>
  </si>
  <si>
    <t xml:space="preserve">Manganese </t>
  </si>
  <si>
    <r>
      <t>0.003 µg/m</t>
    </r>
    <r>
      <rPr>
        <vertAlign val="superscript"/>
        <sz val="10"/>
        <rFont val="Arial"/>
        <family val="2"/>
      </rPr>
      <t>3</t>
    </r>
  </si>
  <si>
    <t>Arsenic</t>
  </si>
  <si>
    <t>Bromine</t>
  </si>
  <si>
    <t>Rubidium</t>
  </si>
  <si>
    <t>Selenium</t>
  </si>
  <si>
    <t>Strontium</t>
  </si>
  <si>
    <t>Zinc</t>
  </si>
  <si>
    <t>Vanadium</t>
  </si>
  <si>
    <r>
      <t>0.005 µg/m</t>
    </r>
    <r>
      <rPr>
        <vertAlign val="superscript"/>
        <sz val="10"/>
        <rFont val="Arial"/>
        <family val="2"/>
      </rPr>
      <t>3</t>
    </r>
  </si>
  <si>
    <t>Titanium</t>
  </si>
  <si>
    <r>
      <t>0.006 µg/m</t>
    </r>
    <r>
      <rPr>
        <vertAlign val="superscript"/>
        <sz val="10"/>
        <rFont val="Arial"/>
        <family val="2"/>
      </rPr>
      <t>3</t>
    </r>
  </si>
  <si>
    <t>Copper</t>
  </si>
  <si>
    <t>Potassium</t>
  </si>
  <si>
    <r>
      <t>0.012 µg/m</t>
    </r>
    <r>
      <rPr>
        <vertAlign val="superscript"/>
        <sz val="10"/>
        <rFont val="Arial"/>
        <family val="2"/>
      </rPr>
      <t>3</t>
    </r>
  </si>
  <si>
    <t>Lead</t>
  </si>
  <si>
    <r>
      <t>0.007 µg/m</t>
    </r>
    <r>
      <rPr>
        <vertAlign val="superscript"/>
        <sz val="10"/>
        <rFont val="Arial"/>
        <family val="2"/>
      </rPr>
      <t>3</t>
    </r>
  </si>
  <si>
    <t>Chlorine</t>
  </si>
  <si>
    <t>Calcium</t>
  </si>
  <si>
    <r>
      <t>0.009 µg/m</t>
    </r>
    <r>
      <rPr>
        <vertAlign val="superscript"/>
        <sz val="10"/>
        <rFont val="Arial"/>
        <family val="2"/>
      </rPr>
      <t>3</t>
    </r>
  </si>
  <si>
    <t>Sulfur</t>
  </si>
  <si>
    <r>
      <t>0.015 µg/m</t>
    </r>
    <r>
      <rPr>
        <vertAlign val="superscript"/>
        <sz val="10"/>
        <rFont val="Arial"/>
        <family val="2"/>
      </rPr>
      <t>3</t>
    </r>
  </si>
  <si>
    <t>Cerium</t>
  </si>
  <si>
    <r>
      <t>0.09 µg/m</t>
    </r>
    <r>
      <rPr>
        <vertAlign val="superscript"/>
        <sz val="10"/>
        <rFont val="Arial"/>
        <family val="2"/>
      </rPr>
      <t>3</t>
    </r>
  </si>
  <si>
    <t>Barium</t>
  </si>
  <si>
    <r>
      <t>0.07 µg/m</t>
    </r>
    <r>
      <rPr>
        <vertAlign val="superscript"/>
        <sz val="10"/>
        <rFont val="Arial"/>
        <family val="2"/>
      </rPr>
      <t>3</t>
    </r>
  </si>
  <si>
    <t>Phosphorus</t>
  </si>
  <si>
    <r>
      <t>0.018 µg/m</t>
    </r>
    <r>
      <rPr>
        <vertAlign val="superscript"/>
        <sz val="10"/>
        <rFont val="Arial"/>
        <family val="2"/>
      </rPr>
      <t>3</t>
    </r>
  </si>
  <si>
    <t>Magnesium</t>
  </si>
  <si>
    <r>
      <t>0.02 µg/m</t>
    </r>
    <r>
      <rPr>
        <vertAlign val="superscript"/>
        <sz val="10"/>
        <rFont val="Arial"/>
        <family val="2"/>
      </rPr>
      <t>3</t>
    </r>
  </si>
  <si>
    <t>Cesium</t>
  </si>
  <si>
    <r>
      <t>0.05 µg/m</t>
    </r>
    <r>
      <rPr>
        <vertAlign val="superscript"/>
        <sz val="10"/>
        <rFont val="Arial"/>
        <family val="2"/>
      </rPr>
      <t>3</t>
    </r>
  </si>
  <si>
    <t>Silicon</t>
  </si>
  <si>
    <t>Silver</t>
  </si>
  <si>
    <r>
      <t>0.04 µg/m</t>
    </r>
    <r>
      <rPr>
        <vertAlign val="superscript"/>
        <sz val="10"/>
        <rFont val="Arial"/>
        <family val="2"/>
      </rPr>
      <t>3</t>
    </r>
  </si>
  <si>
    <t>Aluminum</t>
  </si>
  <si>
    <r>
      <t>0.03 µg/m</t>
    </r>
    <r>
      <rPr>
        <vertAlign val="superscript"/>
        <sz val="10"/>
        <rFont val="Arial"/>
        <family val="2"/>
      </rPr>
      <t>3</t>
    </r>
  </si>
  <si>
    <t>Indium</t>
  </si>
  <si>
    <t>Cadmium</t>
  </si>
  <si>
    <r>
      <t>0.025 µg/m</t>
    </r>
    <r>
      <rPr>
        <vertAlign val="superscript"/>
        <sz val="10"/>
        <rFont val="Arial"/>
        <family val="2"/>
      </rPr>
      <t>3</t>
    </r>
  </si>
  <si>
    <t>Zirconium</t>
  </si>
  <si>
    <t>Sodium</t>
  </si>
  <si>
    <r>
      <t>0.06 µg/m</t>
    </r>
    <r>
      <rPr>
        <vertAlign val="superscript"/>
        <sz val="10"/>
        <rFont val="Arial"/>
        <family val="2"/>
      </rPr>
      <t>3</t>
    </r>
  </si>
  <si>
    <t xml:space="preserve">Antimony </t>
  </si>
  <si>
    <t>Analyte Group 4, Table 3 - Subcontractor Summary</t>
  </si>
  <si>
    <r>
      <t xml:space="preserve">The bidder should fill in all </t>
    </r>
    <r>
      <rPr>
        <b/>
        <sz val="14"/>
        <color rgb="FF99FF99"/>
        <rFont val="Calibri"/>
        <family val="2"/>
        <scheme val="minor"/>
      </rPr>
      <t>green</t>
    </r>
    <r>
      <rPr>
        <b/>
        <sz val="14"/>
        <color theme="0"/>
        <rFont val="Calibri"/>
        <family val="2"/>
        <scheme val="minor"/>
      </rPr>
      <t xml:space="preserve"> and </t>
    </r>
    <r>
      <rPr>
        <b/>
        <sz val="14"/>
        <color rgb="FFFF9999"/>
        <rFont val="Calibri"/>
        <family val="2"/>
        <scheme val="minor"/>
      </rPr>
      <t>red</t>
    </r>
    <r>
      <rPr>
        <b/>
        <sz val="14"/>
        <color theme="0"/>
        <rFont val="Calibri"/>
        <family val="2"/>
        <scheme val="minor"/>
      </rPr>
      <t xml:space="preserve"> boxes with their bid prices and subcontractor information. The password to unlock the  </t>
    </r>
    <r>
      <rPr>
        <b/>
        <sz val="14"/>
        <color rgb="FF99FF99"/>
        <rFont val="Calibri"/>
        <family val="2"/>
        <scheme val="minor"/>
      </rPr>
      <t>green</t>
    </r>
    <r>
      <rPr>
        <b/>
        <sz val="14"/>
        <color theme="0"/>
        <rFont val="Calibri"/>
        <family val="2"/>
        <scheme val="minor"/>
      </rPr>
      <t xml:space="preserve"> and </t>
    </r>
    <r>
      <rPr>
        <b/>
        <sz val="14"/>
        <color rgb="FFFF9999"/>
        <rFont val="Calibri"/>
        <family val="2"/>
        <scheme val="minor"/>
      </rPr>
      <t>red</t>
    </r>
    <r>
      <rPr>
        <b/>
        <sz val="14"/>
        <color theme="0"/>
        <rFont val="Calibri"/>
        <family val="2"/>
        <scheme val="minor"/>
      </rPr>
      <t xml:space="preserve"> fields for the Analyte Group 5 worksheet is "bidder5". No other marks or modifications should be made in the price tables; all products, totals, and subtotals will compute automatically. All other fields in the worksheet are locked. </t>
    </r>
  </si>
  <si>
    <t>Analyte Group 5</t>
  </si>
  <si>
    <t>Low-Level Analyses of Ambient Waters</t>
  </si>
  <si>
    <t>Analyte Group 5, Table 1 - Ambient Water Column Analyses</t>
  </si>
  <si>
    <r>
      <t xml:space="preserve">Est. # of Samples </t>
    </r>
    <r>
      <rPr>
        <b/>
        <vertAlign val="superscript"/>
        <sz val="11"/>
        <rFont val="Arial"/>
        <family val="2"/>
      </rPr>
      <t>18</t>
    </r>
  </si>
  <si>
    <r>
      <t xml:space="preserve">CRQL </t>
    </r>
    <r>
      <rPr>
        <b/>
        <vertAlign val="superscript"/>
        <sz val="11"/>
        <rFont val="Arial"/>
        <family val="2"/>
      </rPr>
      <t>4</t>
    </r>
  </si>
  <si>
    <r>
      <t xml:space="preserve">Totals/    Subtotals </t>
    </r>
    <r>
      <rPr>
        <b/>
        <vertAlign val="superscript"/>
        <sz val="10"/>
        <rFont val="Arial"/>
        <family val="2"/>
      </rPr>
      <t>19</t>
    </r>
  </si>
  <si>
    <t>5-1-1</t>
  </si>
  <si>
    <t>Halogenated Volatile Organics</t>
  </si>
  <si>
    <t>601/624</t>
  </si>
  <si>
    <t>--</t>
  </si>
  <si>
    <t>See Note 5.1</t>
  </si>
  <si>
    <t>5-1-2</t>
  </si>
  <si>
    <t>Specific Conductance</t>
  </si>
  <si>
    <t>0.050</t>
  </si>
  <si>
    <t>uMHO/cm</t>
  </si>
  <si>
    <t>5-1-3</t>
  </si>
  <si>
    <t>BOD5 (Rush TAT not applicable to this test)</t>
  </si>
  <si>
    <t>SM 5210 B</t>
  </si>
  <si>
    <t>2.0</t>
  </si>
  <si>
    <t>mg/L</t>
  </si>
  <si>
    <t>5-1-4</t>
  </si>
  <si>
    <t>pH</t>
  </si>
  <si>
    <t>SM 4500-H B</t>
  </si>
  <si>
    <t>5-1-5</t>
  </si>
  <si>
    <t>Total Organic Carbon</t>
  </si>
  <si>
    <t>SM 5310 C</t>
  </si>
  <si>
    <t>1.0</t>
  </si>
  <si>
    <t>5-1-6</t>
  </si>
  <si>
    <t>Total Phenols</t>
  </si>
  <si>
    <t>0.0020</t>
  </si>
  <si>
    <t>5-1-7</t>
  </si>
  <si>
    <t>Total Dissolved Solids (TDS)</t>
  </si>
  <si>
    <t>SM 2540 C</t>
  </si>
  <si>
    <t>10</t>
  </si>
  <si>
    <t>5-1-8</t>
  </si>
  <si>
    <t>Total Suspended Solids (TSS)</t>
  </si>
  <si>
    <t>SM 2540 D</t>
  </si>
  <si>
    <t>5-1-9</t>
  </si>
  <si>
    <t>Total Solids (TS)</t>
  </si>
  <si>
    <t>SM 2540 B</t>
  </si>
  <si>
    <t>5-1-10</t>
  </si>
  <si>
    <t>Total Volatile Solids (TVS)</t>
  </si>
  <si>
    <t>5-1-11</t>
  </si>
  <si>
    <r>
      <t>Suspended Sediment Content (SSC)</t>
    </r>
    <r>
      <rPr>
        <vertAlign val="superscript"/>
        <sz val="10"/>
        <rFont val="Arial"/>
        <family val="2"/>
      </rPr>
      <t>7</t>
    </r>
  </si>
  <si>
    <t>ASTM D3977-97</t>
  </si>
  <si>
    <t>5-1-12</t>
  </si>
  <si>
    <t>Turbidity</t>
  </si>
  <si>
    <t>0.10</t>
  </si>
  <si>
    <t>NTU</t>
  </si>
  <si>
    <t>5-1-13</t>
  </si>
  <si>
    <t>TKN</t>
  </si>
  <si>
    <t>5-1-14</t>
  </si>
  <si>
    <t>Ammonia</t>
  </si>
  <si>
    <t xml:space="preserve">350.1/ASTM D6919 </t>
  </si>
  <si>
    <t>0.010</t>
  </si>
  <si>
    <t>5-1-15</t>
  </si>
  <si>
    <t>Nitrate-Nitrite</t>
  </si>
  <si>
    <t>5-1-16</t>
  </si>
  <si>
    <r>
      <t>Nitrate</t>
    </r>
    <r>
      <rPr>
        <vertAlign val="superscript"/>
        <sz val="10"/>
        <rFont val="Arial"/>
        <family val="2"/>
      </rPr>
      <t>15</t>
    </r>
  </si>
  <si>
    <t>0.0100</t>
  </si>
  <si>
    <t>5-1-17</t>
  </si>
  <si>
    <t>Nitrite</t>
  </si>
  <si>
    <t>5-1-18</t>
  </si>
  <si>
    <t>Total Nitrogen</t>
  </si>
  <si>
    <t>SM 4500-N C</t>
  </si>
  <si>
    <t>5-1-19</t>
  </si>
  <si>
    <t>Total Phosphorous</t>
  </si>
  <si>
    <t>0.0030</t>
  </si>
  <si>
    <t>5-1-20</t>
  </si>
  <si>
    <t>Reactive Phosphorous (Ortho)</t>
  </si>
  <si>
    <t>5-1-21</t>
  </si>
  <si>
    <t>Total Hydrolyzable Phosphorus</t>
  </si>
  <si>
    <t>5-1-22</t>
  </si>
  <si>
    <t>Total Organic Phosphorus</t>
  </si>
  <si>
    <t>5-1-23</t>
  </si>
  <si>
    <t>Total Alkalinity</t>
  </si>
  <si>
    <t>SM 2320 B</t>
  </si>
  <si>
    <t>5-1-24</t>
  </si>
  <si>
    <t>Total Hardness</t>
  </si>
  <si>
    <t>SM 2340 C</t>
  </si>
  <si>
    <t xml:space="preserve">3.3 </t>
  </si>
  <si>
    <t>Analyte Group 5, Table 1, Page 1 Subtotal =</t>
  </si>
  <si>
    <t>Analyte Group 5, Table 1 - Ambient Water Analyses (Continued)</t>
  </si>
  <si>
    <t>5-1-25</t>
  </si>
  <si>
    <t>Bromide</t>
  </si>
  <si>
    <t>300.0</t>
  </si>
  <si>
    <t>5-1-26</t>
  </si>
  <si>
    <t>Chloride</t>
  </si>
  <si>
    <t>5-1-27</t>
  </si>
  <si>
    <t>Fluoride</t>
  </si>
  <si>
    <t>5-1-28</t>
  </si>
  <si>
    <t>Nitrate</t>
  </si>
  <si>
    <t>5-1-29</t>
  </si>
  <si>
    <t>5-1-30</t>
  </si>
  <si>
    <t>Ortho-Phosphate</t>
  </si>
  <si>
    <t>5-1-31</t>
  </si>
  <si>
    <t>Sulfate</t>
  </si>
  <si>
    <t>5-1-32</t>
  </si>
  <si>
    <t>Bromate</t>
  </si>
  <si>
    <t>5-1-33</t>
  </si>
  <si>
    <t>Chlorate</t>
  </si>
  <si>
    <t>5-1-34</t>
  </si>
  <si>
    <t>Chlorite</t>
  </si>
  <si>
    <t>5-1-35</t>
  </si>
  <si>
    <t>Anions (Full Part A Scan)</t>
  </si>
  <si>
    <t>Above</t>
  </si>
  <si>
    <t>5-1-36</t>
  </si>
  <si>
    <t>Anions (Full Part B Scan)</t>
  </si>
  <si>
    <t>5-1-37</t>
  </si>
  <si>
    <t>Anions (Full Part A &amp; B Scan)</t>
  </si>
  <si>
    <t>5-1-38</t>
  </si>
  <si>
    <t>Silica</t>
  </si>
  <si>
    <t>5-1-39</t>
  </si>
  <si>
    <t>Chlorophyll a (raw water)</t>
  </si>
  <si>
    <t>SM 10200 H (Spec-)</t>
  </si>
  <si>
    <r>
      <rPr>
        <sz val="10"/>
        <rFont val="Calibri"/>
        <family val="2"/>
      </rPr>
      <t>µ</t>
    </r>
    <r>
      <rPr>
        <sz val="10"/>
        <rFont val="Arial"/>
        <family val="2"/>
      </rPr>
      <t xml:space="preserve">g/L </t>
    </r>
    <r>
      <rPr>
        <vertAlign val="superscript"/>
        <sz val="10"/>
        <rFont val="Arial"/>
        <family val="2"/>
      </rPr>
      <t>6</t>
    </r>
  </si>
  <si>
    <t>5-1-40</t>
  </si>
  <si>
    <t>Chlorophyll a (on GF filter)</t>
  </si>
  <si>
    <r>
      <t xml:space="preserve">µg/L </t>
    </r>
    <r>
      <rPr>
        <vertAlign val="superscript"/>
        <sz val="10"/>
        <rFont val="Arial"/>
        <family val="2"/>
      </rPr>
      <t>6</t>
    </r>
  </si>
  <si>
    <t>5-1-41</t>
  </si>
  <si>
    <t>SM 10200 H (Flouro-)</t>
  </si>
  <si>
    <t>5-1-42</t>
  </si>
  <si>
    <t>5-1-43</t>
  </si>
  <si>
    <r>
      <t xml:space="preserve">Chlorophyll a (raw water) </t>
    </r>
    <r>
      <rPr>
        <vertAlign val="superscript"/>
        <sz val="10"/>
        <rFont val="Arial"/>
        <family val="2"/>
      </rPr>
      <t>7</t>
    </r>
  </si>
  <si>
    <t>SM 10200 H (HPLC)</t>
  </si>
  <si>
    <t>5-1-44</t>
  </si>
  <si>
    <r>
      <t xml:space="preserve">Chlorophyll a (on GF filter) </t>
    </r>
    <r>
      <rPr>
        <vertAlign val="superscript"/>
        <sz val="10"/>
        <rFont val="Arial"/>
        <family val="2"/>
      </rPr>
      <t>7</t>
    </r>
  </si>
  <si>
    <t>5-1-45</t>
  </si>
  <si>
    <t>Apparent Color</t>
  </si>
  <si>
    <t>SM 2120 B</t>
  </si>
  <si>
    <t>5.0</t>
  </si>
  <si>
    <t>Color Units</t>
  </si>
  <si>
    <t>5-1-46</t>
  </si>
  <si>
    <t>True Color</t>
  </si>
  <si>
    <t>5-1-47</t>
  </si>
  <si>
    <t>UV254</t>
  </si>
  <si>
    <t>SM 5910 B</t>
  </si>
  <si>
    <t>0.001 (abs)</t>
  </si>
  <si>
    <t>S.U.</t>
  </si>
  <si>
    <t>0.100 (trans)</t>
  </si>
  <si>
    <t>Analyte Group 5, Table 1, Page 2 Subtotal =</t>
  </si>
  <si>
    <t>Metals:</t>
  </si>
  <si>
    <t>5-1-48</t>
  </si>
  <si>
    <r>
      <t>200.7 (LL</t>
    </r>
    <r>
      <rPr>
        <vertAlign val="superscript"/>
        <sz val="10"/>
        <rFont val="Arial"/>
        <family val="2"/>
      </rPr>
      <t>5</t>
    </r>
    <r>
      <rPr>
        <sz val="10"/>
        <rFont val="Arial"/>
        <family val="2"/>
      </rPr>
      <t xml:space="preserve">) </t>
    </r>
  </si>
  <si>
    <t>µg/L</t>
  </si>
  <si>
    <t>5-1-49</t>
  </si>
  <si>
    <t>Antimony</t>
  </si>
  <si>
    <t>"</t>
  </si>
  <si>
    <t>5-1-50</t>
  </si>
  <si>
    <t>5-1-51</t>
  </si>
  <si>
    <t>5-1-52</t>
  </si>
  <si>
    <t>Beryllium</t>
  </si>
  <si>
    <t>5-1-53</t>
  </si>
  <si>
    <t>Boron</t>
  </si>
  <si>
    <t>5-1-54</t>
  </si>
  <si>
    <t>5-1-55</t>
  </si>
  <si>
    <t>5-1-56</t>
  </si>
  <si>
    <t>Chromium</t>
  </si>
  <si>
    <t>5-1-57</t>
  </si>
  <si>
    <t>Cobalt</t>
  </si>
  <si>
    <t>5-1-58</t>
  </si>
  <si>
    <t>5-1-59</t>
  </si>
  <si>
    <t>Iron</t>
  </si>
  <si>
    <t>5-1-60</t>
  </si>
  <si>
    <t>5-1-61</t>
  </si>
  <si>
    <t>5-1-62</t>
  </si>
  <si>
    <t>Manganese</t>
  </si>
  <si>
    <t>5-1-63</t>
  </si>
  <si>
    <t>Molybdenum</t>
  </si>
  <si>
    <t>5-1-64</t>
  </si>
  <si>
    <t>Nickel</t>
  </si>
  <si>
    <t>5-1-65</t>
  </si>
  <si>
    <t>5-1-66</t>
  </si>
  <si>
    <t>5-1-67</t>
  </si>
  <si>
    <t>5-1-68</t>
  </si>
  <si>
    <t>5-1-69</t>
  </si>
  <si>
    <t>Thallium</t>
  </si>
  <si>
    <t>5-1-70</t>
  </si>
  <si>
    <t>Tin</t>
  </si>
  <si>
    <t>5-1-71</t>
  </si>
  <si>
    <t>5-1-72</t>
  </si>
  <si>
    <t>5-1-73</t>
  </si>
  <si>
    <t>--Suite of any 6 element by</t>
  </si>
  <si>
    <t>5-1-74</t>
  </si>
  <si>
    <t>--Suite of any 12 element by</t>
  </si>
  <si>
    <t>5-1-75</t>
  </si>
  <si>
    <t xml:space="preserve">--Suite of all 25 element above by </t>
  </si>
  <si>
    <t>Analyte Group 5, Table 1, Page 3 Subtotal =</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</si>
  <si>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</si>
  <si>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</si>
  <si>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</si>
  <si>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</si>
  <si>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</si>
  <si>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</si>
  <si>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</si>
  <si>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</si>
  <si>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</si>
  <si>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</si>
  <si>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</si>
  <si>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</si>
  <si>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</si>
  <si>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</si>
  <si>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</si>
  <si>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</si>
  <si>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</si>
  <si>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</si>
  <si>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</si>
  <si>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</si>
  <si>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</si>
  <si>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 xml:space="preserve">--Suite of all 18 element above by </t>
  </si>
  <si>
    <t>5-1-97</t>
  </si>
  <si>
    <t>Mercury</t>
  </si>
  <si>
    <t>245.1/245.2</t>
  </si>
  <si>
    <t>5-1-98</t>
  </si>
  <si>
    <t>5-1-99</t>
  </si>
  <si>
    <r>
      <t xml:space="preserve">Mercury </t>
    </r>
    <r>
      <rPr>
        <vertAlign val="superscript"/>
        <sz val="10"/>
        <rFont val="Arial"/>
        <family val="2"/>
      </rPr>
      <t>7</t>
    </r>
  </si>
  <si>
    <t>1631E</t>
  </si>
  <si>
    <t>ng/L</t>
  </si>
  <si>
    <t>5-1-100</t>
  </si>
  <si>
    <r>
      <t xml:space="preserve">Methyl mercury </t>
    </r>
    <r>
      <rPr>
        <vertAlign val="superscript"/>
        <sz val="10"/>
        <rFont val="Arial"/>
        <family val="2"/>
      </rPr>
      <t>7</t>
    </r>
  </si>
  <si>
    <t>Analyte Group 5, Table 1, Page 4 Subtotal =</t>
  </si>
  <si>
    <t>Filtering of Sample (for soluble/dissolved reporting)</t>
  </si>
  <si>
    <t>5-1-164</t>
  </si>
  <si>
    <t xml:space="preserve">Using of 0.45 um glass-fiber filter </t>
  </si>
  <si>
    <t>SM 4500-P B</t>
  </si>
  <si>
    <t>5-1-165</t>
  </si>
  <si>
    <t>Using of 0.45 um membrane filter</t>
  </si>
  <si>
    <t>SM 3030 B / 4500-P B</t>
  </si>
  <si>
    <r>
      <t>Sediment Tests</t>
    </r>
    <r>
      <rPr>
        <sz val="10"/>
        <color rgb="FFFF0000"/>
        <rFont val="Arial"/>
        <family val="2"/>
      </rPr>
      <t xml:space="preserve"> </t>
    </r>
    <r>
      <rPr>
        <vertAlign val="superscript"/>
        <sz val="10"/>
        <rFont val="Arial"/>
        <family val="2"/>
      </rPr>
      <t>12</t>
    </r>
  </si>
  <si>
    <t>5-1-166</t>
  </si>
  <si>
    <t xml:space="preserve">Total Kjeldahl Nitrogen (TKN) </t>
  </si>
  <si>
    <r>
      <t xml:space="preserve">351.2 </t>
    </r>
    <r>
      <rPr>
        <vertAlign val="superscript"/>
        <sz val="10"/>
        <rFont val="Arial"/>
        <family val="2"/>
      </rPr>
      <t>13</t>
    </r>
  </si>
  <si>
    <r>
      <t xml:space="preserve">mg/kg </t>
    </r>
    <r>
      <rPr>
        <vertAlign val="superscript"/>
        <sz val="10"/>
        <rFont val="Arial"/>
        <family val="2"/>
      </rPr>
      <t>14</t>
    </r>
  </si>
  <si>
    <t>5-1-167</t>
  </si>
  <si>
    <t>Ammonia as Nitrogen, undistilled</t>
  </si>
  <si>
    <r>
      <t xml:space="preserve">350.1/ASTM D6919 </t>
    </r>
    <r>
      <rPr>
        <vertAlign val="superscript"/>
        <sz val="10"/>
        <rFont val="Arial"/>
        <family val="2"/>
      </rPr>
      <t>13</t>
    </r>
  </si>
  <si>
    <t>5-1-168</t>
  </si>
  <si>
    <t>Total Phosphorus</t>
  </si>
  <si>
    <r>
      <t xml:space="preserve">365.1 </t>
    </r>
    <r>
      <rPr>
        <vertAlign val="superscript"/>
        <sz val="10"/>
        <rFont val="Arial"/>
        <family val="2"/>
      </rPr>
      <t>13</t>
    </r>
  </si>
  <si>
    <t>5-1-169</t>
  </si>
  <si>
    <t>SW-846 9056A</t>
  </si>
  <si>
    <t>5-1-170</t>
  </si>
  <si>
    <t>Total Solids/ Moisture Content</t>
  </si>
  <si>
    <t>Plumb (1981)</t>
  </si>
  <si>
    <t>Reported as %</t>
  </si>
  <si>
    <t>5-1-171</t>
  </si>
  <si>
    <t>Total Volatile Solids</t>
  </si>
  <si>
    <t>5-1-172</t>
  </si>
  <si>
    <t>EPA L. Kahn (1988)</t>
  </si>
  <si>
    <t>5-1-173</t>
  </si>
  <si>
    <t>Polychlorinated Biphenyl (PCB) Aroclors</t>
  </si>
  <si>
    <t>SW-846 8082A</t>
  </si>
  <si>
    <t>See Note 5.2</t>
  </si>
  <si>
    <t>5-1-174</t>
  </si>
  <si>
    <t xml:space="preserve">Polynuclear Aromatic Hydrocarbons (PAHs) </t>
  </si>
  <si>
    <t xml:space="preserve">SW-846 8270D </t>
  </si>
  <si>
    <t>See Note 5.3</t>
  </si>
  <si>
    <t>5-1-175</t>
  </si>
  <si>
    <t>TAL Metals</t>
  </si>
  <si>
    <t>SW-846 6010D</t>
  </si>
  <si>
    <t>See Note 5.4</t>
  </si>
  <si>
    <t>5-1-176</t>
  </si>
  <si>
    <t>SW-846 7471B</t>
  </si>
  <si>
    <t>5-1-177</t>
  </si>
  <si>
    <t>Particle Size</t>
  </si>
  <si>
    <t>ASTM D422-63(2007)e2</t>
  </si>
  <si>
    <t>Analyte Group 5, Table 1, Page 5 Subtotal =</t>
  </si>
  <si>
    <t>Analyte Group 5, Table 1, Subtotal of All Pages =</t>
  </si>
  <si>
    <r>
      <t>Analyte Group 5, Table 2 - Multipliers and Pricing for Supplemental Services</t>
    </r>
    <r>
      <rPr>
        <b/>
        <vertAlign val="superscript"/>
        <sz val="14"/>
        <rFont val="Arial"/>
        <family val="2"/>
      </rPr>
      <t>17</t>
    </r>
  </si>
  <si>
    <r>
      <t xml:space="preserve">Estimated Usage </t>
    </r>
    <r>
      <rPr>
        <b/>
        <vertAlign val="superscript"/>
        <sz val="11"/>
        <rFont val="Arial"/>
        <family val="2"/>
      </rPr>
      <t>18</t>
    </r>
  </si>
  <si>
    <r>
      <t xml:space="preserve">Hourly Testing Fees </t>
    </r>
    <r>
      <rPr>
        <b/>
        <vertAlign val="superscript"/>
        <sz val="10"/>
        <rFont val="Arial"/>
        <family val="2"/>
      </rPr>
      <t>9</t>
    </r>
  </si>
  <si>
    <t>5-2-1-SS</t>
  </si>
  <si>
    <t>5-2-2-SS</t>
  </si>
  <si>
    <r>
      <t>Expert Witness Services</t>
    </r>
    <r>
      <rPr>
        <b/>
        <vertAlign val="superscript"/>
        <sz val="10"/>
        <rFont val="Arial"/>
        <family val="2"/>
      </rPr>
      <t xml:space="preserve"> </t>
    </r>
    <r>
      <rPr>
        <vertAlign val="superscript"/>
        <sz val="10"/>
        <rFont val="Arial"/>
        <family val="2"/>
      </rPr>
      <t>10</t>
    </r>
  </si>
  <si>
    <t>5-2-3-SS</t>
  </si>
  <si>
    <t>5-2-4-SS</t>
  </si>
  <si>
    <t>5-2-5-SS</t>
  </si>
  <si>
    <t>5-2-6-SS</t>
  </si>
  <si>
    <t>5-2-7-SS</t>
  </si>
  <si>
    <t>5-2-8-SS</t>
  </si>
  <si>
    <t>24 Hour Turnaround</t>
  </si>
  <si>
    <r>
      <t xml:space="preserve"> decimal multiplier of 'Cost' </t>
    </r>
    <r>
      <rPr>
        <vertAlign val="superscript"/>
        <sz val="10"/>
        <rFont val="Arial"/>
        <family val="2"/>
      </rPr>
      <t>16</t>
    </r>
  </si>
  <si>
    <t>5-2-9-SS</t>
  </si>
  <si>
    <t>72 Hour Turnaround</t>
  </si>
  <si>
    <t>5-2-10-SS</t>
  </si>
  <si>
    <t>Standard Turn Around Time = 30 days</t>
  </si>
  <si>
    <t>5-2-11-SS</t>
  </si>
  <si>
    <t>Category B Deliverable (full)</t>
  </si>
  <si>
    <t>5-2-12-SS</t>
  </si>
  <si>
    <r>
      <t xml:space="preserve">Extended Sample Storage </t>
    </r>
    <r>
      <rPr>
        <vertAlign val="superscript"/>
        <sz val="10"/>
        <rFont val="Arial"/>
        <family val="2"/>
      </rPr>
      <t>11</t>
    </r>
  </si>
  <si>
    <t>Analyte Group 5, Table 2 Subtotal =</t>
  </si>
  <si>
    <t>Overall Composite Bid for Analyte Group 5 =</t>
  </si>
  <si>
    <t>Analyte Group 5 (Continued)</t>
  </si>
  <si>
    <t>Footnotes for Analyte Group 5</t>
  </si>
  <si>
    <r>
      <rPr>
        <vertAlign val="superscript"/>
        <sz val="10"/>
        <rFont val="Arial"/>
        <family val="2"/>
      </rPr>
      <t>1</t>
    </r>
    <r>
      <rPr>
        <sz val="10"/>
        <rFont val="Arial"/>
        <family val="2"/>
      </rPr>
      <t xml:space="preserve"> The methods listed below are the currently approved versions per 40 CFR Part 136.  If the prescribed contract methods are updated during the contract term, the Contractor will be expected to adopt and perform the latest version of the method, without any adjustment of the contract price. The approved methods listed were chosen based on historic use in the water monitoring program. Division of Water </t>
    </r>
    <r>
      <rPr>
        <u/>
        <sz val="10"/>
        <rFont val="Arial"/>
        <family val="2"/>
      </rPr>
      <t>may</t>
    </r>
    <r>
      <rPr>
        <sz val="10"/>
        <rFont val="Arial"/>
        <family val="2"/>
      </rPr>
      <t xml:space="preserve"> allow substitutions of these method with other 40 CFR Part 136 approved methods if the sensitivity and QC performance are equivalent to the prescribed contract method. Such substitutions will be approved by the Division of Water on a case-by-case basis, in writing. The bid price should assume use of the prescribed contract method, not a substitute. </t>
    </r>
  </si>
  <si>
    <r>
      <rPr>
        <vertAlign val="superscript"/>
        <sz val="10"/>
        <rFont val="Arial"/>
        <family val="2"/>
      </rPr>
      <t>2</t>
    </r>
    <r>
      <rPr>
        <sz val="10"/>
        <rFont val="Arial"/>
        <family val="2"/>
      </rPr>
      <t xml:space="preserve"> Reporting requirements in accordance with New York State Department of Environmental Conservation Prescribed Analytical Protocols, Volume 5 (PAP-5), issued October 2016.  All bid prices must be based on a 30-day turn-around time.</t>
    </r>
  </si>
  <si>
    <r>
      <rPr>
        <vertAlign val="superscript"/>
        <sz val="10"/>
        <rFont val="Arial"/>
        <family val="2"/>
      </rPr>
      <t>3</t>
    </r>
    <r>
      <rPr>
        <sz val="10"/>
        <rFont val="Arial"/>
        <family val="2"/>
      </rPr>
      <t xml:space="preserve"> Base prices for analyses must include the cost of containers, preservatives, and other method required consumable items.  Base prices must also include the shipping and handling of empty sample containers from the contractors to NYSDEC.  Unused sample containers may be billed back to the Department after 90 days. </t>
    </r>
  </si>
  <si>
    <r>
      <rPr>
        <vertAlign val="superscript"/>
        <sz val="10"/>
        <rFont val="Arial"/>
        <family val="2"/>
      </rPr>
      <t>4</t>
    </r>
    <r>
      <rPr>
        <sz val="10"/>
        <rFont val="Arial"/>
        <family val="2"/>
      </rPr>
      <t xml:space="preserve"> All Contract Required Quantitation Limits (CRQL) designated with an "M" require detection and quantitation limits less than or equal to those specified in the prescribed Method.</t>
    </r>
  </si>
  <si>
    <r>
      <rPr>
        <vertAlign val="superscript"/>
        <sz val="10"/>
        <rFont val="Arial"/>
        <family val="2"/>
      </rPr>
      <t>5</t>
    </r>
    <r>
      <rPr>
        <sz val="10"/>
        <rFont val="Arial"/>
        <family val="2"/>
      </rPr>
      <t xml:space="preserve"> 200.7 Low-Level (LL) digestates must be concentrated by a factor of at least 2.5:1 prior to analysis.</t>
    </r>
  </si>
  <si>
    <r>
      <rPr>
        <vertAlign val="superscript"/>
        <sz val="10"/>
        <rFont val="Arial"/>
        <family val="2"/>
      </rPr>
      <t xml:space="preserve">6 </t>
    </r>
    <r>
      <rPr>
        <sz val="10"/>
        <rFont val="Arial"/>
        <family val="2"/>
      </rPr>
      <t>Contract required reporting limits for Chlorophyll a assume a 1-liter volume of filtered sample.</t>
    </r>
  </si>
  <si>
    <r>
      <rPr>
        <vertAlign val="superscript"/>
        <sz val="10"/>
        <rFont val="Arial"/>
        <family val="2"/>
      </rPr>
      <t>7</t>
    </r>
    <r>
      <rPr>
        <sz val="10"/>
        <rFont val="Arial"/>
        <family val="2"/>
      </rPr>
      <t xml:space="preserve"> The Department considers this to be a "specialized test" per Article 14 of the IFB. The Department recognizes that this parameter may not be a standard offering for most full service environmental laboratories, therefore laboratories may need to, or choose to, subcontract this analysis. Subcontracting of specialized tests does not count toward the 20% threshold requiring the bidder to submit a joint venture or partnership agreement with their bid.  </t>
    </r>
  </si>
  <si>
    <r>
      <rPr>
        <vertAlign val="superscript"/>
        <sz val="10"/>
        <rFont val="Arial"/>
        <family val="2"/>
      </rPr>
      <t xml:space="preserve">9 </t>
    </r>
    <r>
      <rPr>
        <sz val="10"/>
        <rFont val="Arial"/>
        <family val="2"/>
      </rPr>
      <t xml:space="preserve">The Department may occasionally request tests be performed that was not originally specified in the contract line items.  Such requests will be on a limited basis, to satisfy short term program needs.  The "set-up" rate bid above is a one-time, per hour charge to configure instruments and equipment to perform a new analysis.  The "performance" rate is the per hour charge to perform the analysis once set up has been completed.  Prior to analyzing any "new method" tests, the Contractor will be asked to provide a good faith estimate (based on expected time required) to A) set-up the new analysis, and B) perform the new test (per sample) once set-up. </t>
    </r>
  </si>
  <si>
    <r>
      <rPr>
        <vertAlign val="superscript"/>
        <sz val="10"/>
        <rFont val="Arial"/>
        <family val="2"/>
      </rPr>
      <t>10</t>
    </r>
    <r>
      <rPr>
        <sz val="10"/>
        <rFont val="Arial"/>
        <family val="2"/>
      </rPr>
      <t xml:space="preserve"> The Department will provide hourly compensation for actual time spent by an expert witness in a court of law or out of court being deposed.  Hourly compensation will also be provided for the documented time spent by an expert witness to prepare for testimony and/or deposition on the Department's behalf.  The travel costs for a an expert witness will be reimbursed using federal GSA rules and per diem rates. </t>
    </r>
  </si>
  <si>
    <r>
      <rPr>
        <vertAlign val="superscript"/>
        <sz val="10"/>
        <rFont val="Arial"/>
        <family val="2"/>
      </rPr>
      <t xml:space="preserve">11 </t>
    </r>
    <r>
      <rPr>
        <sz val="10"/>
        <rFont val="Arial"/>
        <family val="2"/>
      </rPr>
      <t>Base price for all analyses must include storage of the sample for 12 months after the analysis reports are issued. Subsequent disposal will be at the contractor's expense.</t>
    </r>
  </si>
  <si>
    <r>
      <rPr>
        <vertAlign val="superscript"/>
        <sz val="10"/>
        <rFont val="Arial"/>
        <family val="2"/>
      </rPr>
      <t xml:space="preserve">12 </t>
    </r>
    <r>
      <rPr>
        <sz val="10"/>
        <rFont val="Arial"/>
        <family val="2"/>
      </rPr>
      <t>Division of Water considers the underlying sediments to be part of the water column for certain studies. Although the focus of Analyte Group 5 is aqueous samples, there will be an occasional need to test sediments as well.</t>
    </r>
  </si>
  <si>
    <r>
      <rPr>
        <vertAlign val="superscript"/>
        <sz val="10"/>
        <rFont val="Arial"/>
        <family val="2"/>
      </rPr>
      <t xml:space="preserve">13 </t>
    </r>
    <r>
      <rPr>
        <sz val="10"/>
        <rFont val="Arial"/>
        <family val="2"/>
      </rPr>
      <t>Sediment samples should be water extracted on a 1:100 basis (1g sample to 100g of water), then run by the applicable aqueous method.</t>
    </r>
  </si>
  <si>
    <r>
      <rPr>
        <vertAlign val="superscript"/>
        <sz val="10"/>
        <rFont val="Arial"/>
        <family val="2"/>
      </rPr>
      <t xml:space="preserve">14 </t>
    </r>
    <r>
      <rPr>
        <sz val="10"/>
        <rFont val="Arial"/>
        <family val="2"/>
      </rPr>
      <t>This CRQL is based on a sample with 100% solids content. All sediment samples must be tested for % Solids/Moisture Content and the reported results for this test must be adjusted based on the moisture content of the sample.</t>
    </r>
  </si>
  <si>
    <r>
      <rPr>
        <vertAlign val="superscript"/>
        <sz val="10"/>
        <rFont val="Arial"/>
        <family val="2"/>
      </rPr>
      <t>15</t>
    </r>
    <r>
      <rPr>
        <sz val="10"/>
        <rFont val="Arial"/>
        <family val="2"/>
      </rPr>
      <t xml:space="preserve"> The price bid on this line item should be for the analysis of a sample for Nitrate as a stand alone test when no other NO</t>
    </r>
    <r>
      <rPr>
        <vertAlign val="subscript"/>
        <sz val="10"/>
        <rFont val="Arial"/>
        <family val="2"/>
      </rPr>
      <t xml:space="preserve">X </t>
    </r>
    <r>
      <rPr>
        <sz val="10"/>
        <rFont val="Arial"/>
        <family val="2"/>
      </rPr>
      <t xml:space="preserve"> tests are ordered. Most Division of Water sampling programs will order separate analyses for 'Nitrate/Nitrite' and 'Nitrite'. In these cases where other 2 NO</t>
    </r>
    <r>
      <rPr>
        <vertAlign val="subscript"/>
        <sz val="10"/>
        <rFont val="Arial"/>
        <family val="2"/>
      </rPr>
      <t>X</t>
    </r>
    <r>
      <rPr>
        <sz val="10"/>
        <rFont val="Arial"/>
        <family val="2"/>
      </rPr>
      <t xml:space="preserve"> tests are ordered, the Nitrate concentration should be calculated from those results and reported without additional cost to NYSDEC.</t>
    </r>
  </si>
  <si>
    <r>
      <rPr>
        <vertAlign val="superscript"/>
        <sz val="10"/>
        <rFont val="Arial"/>
        <family val="2"/>
      </rPr>
      <t>16</t>
    </r>
    <r>
      <rPr>
        <sz val="10"/>
        <rFont val="Arial"/>
        <family val="2"/>
      </rPr>
      <t xml:space="preserve"> When providing a bid for "Quick Turnaround Service" and "Category B Deliverable (full)", enter a decimal multiplier to be applied  to the per sample 'base' bid price to establish the required up-charge. For example, if the lab wishes to charge double for a 24-hr TAT sample they would enter a "2.0" as their bid for line item 5-2-8-SS. If the lab wishes to upcharge 10% per sample for a Category B data package, they would enter "1.1" as their bid line item 5-2-11-SS. If the lab does not require an upcharge for one of these line items, then a "1.0" must be entered in the bid space.</t>
    </r>
  </si>
  <si>
    <r>
      <rPr>
        <vertAlign val="superscript"/>
        <sz val="10"/>
        <rFont val="Arial"/>
        <family val="2"/>
      </rPr>
      <t xml:space="preserve">17 </t>
    </r>
    <r>
      <rPr>
        <sz val="10"/>
        <rFont val="Arial"/>
        <family val="2"/>
      </rPr>
      <t xml:space="preserve">The prices bid for "Supplemental Services" will be factored into the composite bid amount as follows: </t>
    </r>
  </si>
  <si>
    <t xml:space="preserve">          •  The "Hourly Testing Fees", "Expert Witness Services", "Clerical Support", and "Extended Sample Storage" line items (5-2-1-SS, 5-2-2-SS, 5-2-3-SS, 5-2-4-SS, 5-2-5-SS, 5-2-6-SS, 5-2-7-SS, &amp; 5-2-12-SS) have been assigned an estimated number of hours/days to be used. The amounts bid for these line items will be multiplied by the respective estimate of usage, and added to the composite bid subtotal for Table 2. </t>
  </si>
  <si>
    <t xml:space="preserve">          •  The "Quick Turnaround Service" and "Category B Deliverable (full)" line items have been assigned usage factors based on the percentage of samples during the life of the contract that will likely require supplemental services of each type. For line items 5-2-8-SS, 5-2-9-SS, 5-2-10-SS, &amp; 5-2-11-SS the composite bid will be established using the following process: the usage factor for the line item is multiplied by the composite bid subtotal compiled for all Table 1 analyses, that product is then multiplied by the decimal multiplier (See Footnote 16) entered by the bidder for the respective line item, and the final product is added to the composite bid subtotal for Table 2.</t>
  </si>
  <si>
    <t xml:space="preserve">          •  The composite bid subtotals for Table 1 and Table 2 are summed to determine the overall composite bid amount. </t>
  </si>
  <si>
    <r>
      <rPr>
        <vertAlign val="superscript"/>
        <sz val="10"/>
        <rFont val="Arial"/>
        <family val="2"/>
      </rPr>
      <t>18</t>
    </r>
    <r>
      <rPr>
        <sz val="10"/>
        <rFont val="Arial"/>
        <family val="2"/>
      </rPr>
      <t xml:space="preserve"> The "Est. # of Samples" or "Estimated Usage" assigned to each line item is based on the anticipated usage of that line item over the 5-year term of the contract.</t>
    </r>
  </si>
  <si>
    <r>
      <rPr>
        <vertAlign val="superscript"/>
        <sz val="10"/>
        <rFont val="Arial"/>
        <family val="2"/>
      </rPr>
      <t>19</t>
    </r>
    <r>
      <rPr>
        <sz val="10"/>
        <rFont val="Arial"/>
        <family val="2"/>
      </rPr>
      <t xml:space="preserve"> The "Totals" and "Subtotals" needed to compute the overall composite bid will computed and compiled automatically in this column. The only edits the bidder should make to this sheet are in the green and red boxes provided for bid prices/rates; all other fields and equations in the workbook are locked. The password to edit the green and red bid fields for Analyte Group 5 is "bidder5".</t>
    </r>
  </si>
  <si>
    <t>NOTE 5.1 -- Analyte List and CRQLs for Contract Item 5-1-1 - Hologenated Volatile Organics by 601/624</t>
  </si>
  <si>
    <t>Bidder may use GC/ELCD or GC/MS method as long as quantitation limits can be met. TICs are not required if GC/MS is used.</t>
  </si>
  <si>
    <t>Compound</t>
  </si>
  <si>
    <t>Units</t>
  </si>
  <si>
    <t>Chloroform</t>
  </si>
  <si>
    <t>ug/L</t>
  </si>
  <si>
    <t>Chloromethane</t>
  </si>
  <si>
    <t>Dibromochloromethane</t>
  </si>
  <si>
    <t>Methylene Chloride</t>
  </si>
  <si>
    <t>Tetrachloroethene</t>
  </si>
  <si>
    <t>Trichloroethene</t>
  </si>
  <si>
    <t>Vinyl Chloride</t>
  </si>
  <si>
    <t>Bromodichloromethane</t>
  </si>
  <si>
    <t>NOTE 5.2 -- Analyte List and CRQLs for Contract Item 5-1-104 - Polychlorinated Biphenyl (PCB) Aroclors in Sediment by SW-846 8082A</t>
  </si>
  <si>
    <t>All CRQLs listed are on a dry weight basis. Sample CRQLs and results must be adjusted for moisture content.</t>
  </si>
  <si>
    <t>Aroclor 1016</t>
  </si>
  <si>
    <t>ug/kg</t>
  </si>
  <si>
    <t>Aroclor 1221</t>
  </si>
  <si>
    <t>Aroclor 1232</t>
  </si>
  <si>
    <t>Aroclor 1242</t>
  </si>
  <si>
    <t>Aroclor 1248</t>
  </si>
  <si>
    <t>Aroclor 1254</t>
  </si>
  <si>
    <t>Aroclor 1260</t>
  </si>
  <si>
    <t>NOTE 5.3 -- Analyte List and CRQLs for Contract Item 5-1-105 - Polynuclear Aromatic Hydrocarbons (PAHs) in Sediment by SW-846 8270D</t>
  </si>
  <si>
    <t xml:space="preserve">Acenaphthene </t>
  </si>
  <si>
    <t xml:space="preserve">Acenaphthylene </t>
  </si>
  <si>
    <t xml:space="preserve">Anthracene </t>
  </si>
  <si>
    <t xml:space="preserve">Benzo(a)anthracene </t>
  </si>
  <si>
    <t xml:space="preserve">Benzo(a)pyrene </t>
  </si>
  <si>
    <t>Benzo(b)fluoranthene</t>
  </si>
  <si>
    <t xml:space="preserve">Benzo(ghi)perylene </t>
  </si>
  <si>
    <t xml:space="preserve">Benzo(k)fluoranthene </t>
  </si>
  <si>
    <t>Chrysene</t>
  </si>
  <si>
    <t xml:space="preserve">Dibenzo(a,h)anthracene </t>
  </si>
  <si>
    <t xml:space="preserve">Fluoranthene </t>
  </si>
  <si>
    <t>Fluorene</t>
  </si>
  <si>
    <t xml:space="preserve">Indeno(1,2,3-cd)pyrene </t>
  </si>
  <si>
    <t xml:space="preserve">Naphthalene </t>
  </si>
  <si>
    <t xml:space="preserve">Phenanthrene </t>
  </si>
  <si>
    <t xml:space="preserve">Pyrene </t>
  </si>
  <si>
    <t>NOTE 5.4 -- Analyte List and CRQLs for Contract Item 5-1-106 - TAL Metals in Sediment by SW-846 6010C</t>
  </si>
  <si>
    <t>mg/kg</t>
  </si>
  <si>
    <t>Analyte Group 5, Table 3 - Subcontractor Summary</t>
  </si>
  <si>
    <t>If the bidder does not intend to perform certain contract line items directly, the designated subcontractor must be listed below.  List the applicable "Contract Item ID" and the company name/city/state of the designated subcontractor in this table.  Please use an extra sheets to list subcontractors as necessary.</t>
  </si>
  <si>
    <t>See Notes</t>
  </si>
  <si>
    <t>4-1-7</t>
  </si>
  <si>
    <t>Silica (PM-10 on 47 mm PVC Filters)</t>
  </si>
  <si>
    <t>NIOSH 7500</t>
  </si>
  <si>
    <r>
      <t xml:space="preserve">Hourly Testing Fees </t>
    </r>
    <r>
      <rPr>
        <b/>
        <vertAlign val="superscript"/>
        <sz val="10"/>
        <rFont val="Arial"/>
        <family val="2"/>
      </rPr>
      <t>10</t>
    </r>
  </si>
  <si>
    <t>4-2-8-SS</t>
  </si>
  <si>
    <t>4-2-9-SS</t>
  </si>
  <si>
    <r>
      <rPr>
        <vertAlign val="superscript"/>
        <sz val="10"/>
        <rFont val="Arial"/>
        <family val="2"/>
      </rPr>
      <t>3</t>
    </r>
    <r>
      <rPr>
        <sz val="10"/>
        <rFont val="Arial"/>
        <family val="2"/>
      </rPr>
      <t xml:space="preserve"> The filter media for Analyte Group 4 will be provided by the Department, except for Silica, to be conditioned and pre-weighed by the Contractor.  The Department will loan to the Contractor sampler specific cassettes and magazines for the duration of the Contract.  Beyond the filters themselves, base prices for analyses must include the cost of storage containers (petri slides), other method required consumable items and filter storage for the duration of the contract.  </t>
    </r>
  </si>
  <si>
    <r>
      <rPr>
        <vertAlign val="superscript"/>
        <sz val="10"/>
        <rFont val="Arial"/>
        <family val="2"/>
      </rPr>
      <t>5</t>
    </r>
    <r>
      <rPr>
        <sz val="10"/>
        <rFont val="Arial"/>
        <family val="2"/>
      </rPr>
      <t xml:space="preserve"> Base price for the gravimetric filters and XRF analyses must include refrigerated storage of the filters for 5 years after the analysis reports are issued or at least until the end of this contract. After 5 years or the end of this contract, the contractor will have to ship the samples to the NYSDEC.  Base price for the ICPMS analysis must include 6 months of storage of the filter extracts after which the extracts must be disposed at the contractor's expense. </t>
    </r>
  </si>
  <si>
    <t xml:space="preserve">•  The "Hourly Testing Fees", "Expert Witness Services", "Clerical Support", and "Extended Sample Storage" line items (5-2-1-SS, 5-2-2-SS, 5-2-3-SS, 5-2-4-SS, 5-2-5-SS, 5-2-6-SS, 5-2-7-SS, &amp; 5-2-9-SS) have been assigned an estimated number of hours/days to be used. The amounts bid for these line items will be multiplied by the respective estimate of usage, and added to the composite bid subtotal for Table 2. </t>
  </si>
  <si>
    <t>•  The "Quick Turnaround Service" line item has been assigned a usage factors based on the percentage of samples during the life of the contract that will likely require supplemental services of this type. For line item 4-2-8-SS, the composite bid will be established using the following process: the usage factor for the line item is multiplied by the composite bid subtotal compiled for all Table 1 analyses, that product is then multiplied by the decimal multiplier (See Footnote 6) entered by the bidder for the respective line item, and the final product is added to the composite bid subtotal for Table 2.</t>
  </si>
  <si>
    <t>•  The composite bid subtotals for Table 1 and Table 2 are summed to determine the overall composite bid amount.</t>
  </si>
  <si>
    <r>
      <rPr>
        <vertAlign val="superscript"/>
        <sz val="10"/>
        <rFont val="Arial"/>
        <family val="2"/>
      </rPr>
      <t xml:space="preserve">10 </t>
    </r>
    <r>
      <rPr>
        <sz val="10"/>
        <rFont val="Arial"/>
        <family val="2"/>
      </rPr>
      <t xml:space="preserve">The Department may occasionally request tests be performed that was not originally specified in the contract line items.  Such requests will be on a limited basis, to satisfy short term program needs.  The "set-up" rate bid above is a one-time, per hour charge to configure instruments and equipment to perform a new analysis.  The "performance" rate is the per hour charge to perform the analysis once set up has been completed.  Prior to analyzing any "new method" tests, the Contractor will be asked to provide a good faith estimate (based on expected time required) to A) set-up the new analysis, and B) perform the new test (per sample) once set-up. </t>
    </r>
  </si>
  <si>
    <t>Lead:</t>
  </si>
  <si>
    <t>NOTE 4.3</t>
  </si>
  <si>
    <t>Analyte List and Required Minimum Detection Limits for Silica by NIOSH 7500</t>
  </si>
  <si>
    <t>PVC 47mm Filters (provided by the contractor)</t>
  </si>
  <si>
    <t>MDL (mg/filter)</t>
  </si>
  <si>
    <t>Alpha Quartz</t>
  </si>
  <si>
    <t>0.005 mg</t>
  </si>
  <si>
    <t>Cristobalite</t>
  </si>
  <si>
    <t>Tridymite</t>
  </si>
  <si>
    <r>
      <t xml:space="preserve">Est. # of Samples </t>
    </r>
    <r>
      <rPr>
        <b/>
        <vertAlign val="superscript"/>
        <sz val="11"/>
        <rFont val="Arial"/>
        <family val="2"/>
      </rPr>
      <t>16</t>
    </r>
  </si>
  <si>
    <r>
      <t xml:space="preserve">Totals/ Subtotals </t>
    </r>
    <r>
      <rPr>
        <b/>
        <vertAlign val="superscript"/>
        <sz val="11"/>
        <rFont val="Arial"/>
        <family val="2"/>
      </rPr>
      <t>17</t>
    </r>
  </si>
  <si>
    <t>EPA 601/624</t>
  </si>
  <si>
    <r>
      <t>Microcystin by ELISA</t>
    </r>
    <r>
      <rPr>
        <vertAlign val="superscript"/>
        <sz val="10"/>
        <rFont val="Arial"/>
        <family val="2"/>
      </rPr>
      <t>7</t>
    </r>
  </si>
  <si>
    <t xml:space="preserve">EPA 546 </t>
  </si>
  <si>
    <t xml:space="preserve">Cylindrospermopsin and Anatoxin-a </t>
  </si>
  <si>
    <t>EPA/600/R-17/130</t>
  </si>
  <si>
    <t>µg/L (CYL)</t>
  </si>
  <si>
    <r>
      <t xml:space="preserve">by LC/MS/MS </t>
    </r>
    <r>
      <rPr>
        <vertAlign val="superscript"/>
        <sz val="10"/>
        <rFont val="Arial"/>
        <family val="2"/>
      </rPr>
      <t>7</t>
    </r>
  </si>
  <si>
    <t>µg/L (ANA)</t>
  </si>
  <si>
    <r>
      <t xml:space="preserve">Microcystins and Nodularin by LC/MS/MS </t>
    </r>
    <r>
      <rPr>
        <vertAlign val="superscript"/>
        <sz val="10"/>
        <rFont val="Arial"/>
        <family val="2"/>
      </rPr>
      <t>7</t>
    </r>
  </si>
  <si>
    <t>EPA/600/R-17/344</t>
  </si>
  <si>
    <t xml:space="preserve">Polyfluorinated Alkyl Substances (PFAS) </t>
  </si>
  <si>
    <t xml:space="preserve">EPA 1633 </t>
  </si>
  <si>
    <t>EPA 120.1</t>
  </si>
  <si>
    <t>EPA 420.4</t>
  </si>
  <si>
    <t>EPA 160.4</t>
  </si>
  <si>
    <t>EPA 180.1</t>
  </si>
  <si>
    <t>EPA 351.2</t>
  </si>
  <si>
    <t xml:space="preserve">EPA 350.1/ASTM D6919 </t>
  </si>
  <si>
    <t>EPA 353.2</t>
  </si>
  <si>
    <r>
      <t>Nitrate</t>
    </r>
    <r>
      <rPr>
        <vertAlign val="superscript"/>
        <sz val="10"/>
        <rFont val="Arial"/>
        <family val="2"/>
      </rPr>
      <t>13</t>
    </r>
  </si>
  <si>
    <t>EPA 365.1</t>
  </si>
  <si>
    <t>EPA 370.1</t>
  </si>
  <si>
    <t>EPA 300.0</t>
  </si>
  <si>
    <r>
      <t>EPA 200.7 (LL</t>
    </r>
    <r>
      <rPr>
        <vertAlign val="superscript"/>
        <sz val="10"/>
        <rFont val="Arial"/>
        <family val="2"/>
      </rPr>
      <t>5</t>
    </r>
    <r>
      <rPr>
        <sz val="10"/>
        <rFont val="Arial"/>
        <family val="2"/>
      </rPr>
      <t xml:space="preserve">) </t>
    </r>
  </si>
  <si>
    <t>EPA 200.8</t>
  </si>
  <si>
    <t>EPA 245.1/245.2</t>
  </si>
  <si>
    <t>EPA 245.7</t>
  </si>
  <si>
    <t>EPA 1631E</t>
  </si>
  <si>
    <t>5-1-101</t>
  </si>
  <si>
    <t>EPA 1630</t>
  </si>
  <si>
    <t>5-1-102</t>
  </si>
  <si>
    <t>5-1-103</t>
  </si>
  <si>
    <t>5-1-104</t>
  </si>
  <si>
    <t>5-1-105</t>
  </si>
  <si>
    <r>
      <t xml:space="preserve">Estimated Usage </t>
    </r>
    <r>
      <rPr>
        <b/>
        <vertAlign val="superscript"/>
        <sz val="11"/>
        <rFont val="Arial"/>
        <family val="2"/>
      </rPr>
      <t>16</t>
    </r>
  </si>
  <si>
    <r>
      <t xml:space="preserve"> decimal multiplier of 'Cost' </t>
    </r>
    <r>
      <rPr>
        <vertAlign val="superscript"/>
        <sz val="10"/>
        <rFont val="Arial"/>
        <family val="2"/>
      </rPr>
      <t>14</t>
    </r>
  </si>
  <si>
    <r>
      <rPr>
        <vertAlign val="superscript"/>
        <sz val="10"/>
        <rFont val="Arial"/>
        <family val="2"/>
      </rPr>
      <t>1</t>
    </r>
    <r>
      <rPr>
        <sz val="10"/>
        <rFont val="Arial"/>
        <family val="2"/>
      </rPr>
      <t xml:space="preserve"> Where applicable, the methods listed below are the currently approved versions per 40 CFR Part 136.  If Part 136 is updated during the contract term, the Contractor will be expected to adopt and perform the newly approved methods, without any adjustment of the contract price. The approved methods listed were chosen based on historic use in the water monitoring program. Division of Water </t>
    </r>
    <r>
      <rPr>
        <u/>
        <sz val="10"/>
        <rFont val="Arial"/>
        <family val="2"/>
      </rPr>
      <t>may</t>
    </r>
    <r>
      <rPr>
        <sz val="10"/>
        <rFont val="Arial"/>
        <family val="2"/>
      </rPr>
      <t xml:space="preserve"> allow substitutions of these method with other 40 CFR Part 136 approved methods if the sensitivity and QC performance are equivalent to the listed contract method. Such substitutions will be approved by the Division of Water on a case-by-case basis, in writing. The bid price should assume use of the listed contract method, not a substitute. </t>
    </r>
  </si>
  <si>
    <r>
      <rPr>
        <vertAlign val="superscript"/>
        <sz val="10"/>
        <rFont val="Arial"/>
        <family val="2"/>
      </rPr>
      <t>2</t>
    </r>
    <r>
      <rPr>
        <sz val="10"/>
        <rFont val="Arial"/>
        <family val="2"/>
      </rPr>
      <t xml:space="preserve"> Reporting requirements in accordance with New York State Department of Environmental Conservation Prescribed Analytical Protocols, Volume 5 (PAP-5), issued October 2021.  All bid prices must be based on a 30-day turn-around time.</t>
    </r>
  </si>
  <si>
    <r>
      <rPr>
        <vertAlign val="superscript"/>
        <sz val="10"/>
        <rFont val="Arial"/>
        <family val="2"/>
      </rPr>
      <t>4</t>
    </r>
    <r>
      <rPr>
        <sz val="10"/>
        <rFont val="Arial"/>
        <family val="2"/>
      </rPr>
      <t xml:space="preserve"> All Contract Required Quantitation Limits (CRQL) designated with an "M" require detection and quantitation limits less than or equal to those specified in the listed Method.</t>
    </r>
  </si>
  <si>
    <r>
      <rPr>
        <vertAlign val="superscript"/>
        <sz val="10"/>
        <rFont val="Arial"/>
        <family val="2"/>
      </rPr>
      <t>13</t>
    </r>
    <r>
      <rPr>
        <sz val="10"/>
        <rFont val="Arial"/>
        <family val="2"/>
      </rPr>
      <t xml:space="preserve"> The price bid on this line item should be for the analysis of a sample for Nitrate as a stand alone test when no other NO</t>
    </r>
    <r>
      <rPr>
        <vertAlign val="subscript"/>
        <sz val="10"/>
        <rFont val="Arial"/>
        <family val="2"/>
      </rPr>
      <t xml:space="preserve">X </t>
    </r>
    <r>
      <rPr>
        <sz val="10"/>
        <rFont val="Arial"/>
        <family val="2"/>
      </rPr>
      <t xml:space="preserve"> tests are ordered. Most Division of Water sampling programs will order separate analyses for 'Nitrate/Nitrite' and 'Nitrite'. In these cases where other 2 NO</t>
    </r>
    <r>
      <rPr>
        <vertAlign val="subscript"/>
        <sz val="10"/>
        <rFont val="Arial"/>
        <family val="2"/>
      </rPr>
      <t>X</t>
    </r>
    <r>
      <rPr>
        <sz val="10"/>
        <rFont val="Arial"/>
        <family val="2"/>
      </rPr>
      <t xml:space="preserve"> tests are ordered, the Nitrate concentration should be calculated from those results and reported without additional cost to NYSDEC.</t>
    </r>
  </si>
  <si>
    <r>
      <rPr>
        <vertAlign val="superscript"/>
        <sz val="10"/>
        <rFont val="Arial"/>
        <family val="2"/>
      </rPr>
      <t>14</t>
    </r>
    <r>
      <rPr>
        <sz val="10"/>
        <rFont val="Arial"/>
        <family val="2"/>
      </rPr>
      <t xml:space="preserve"> When providing a bid for "Quick Turnaround Service" and "Category B Deliverable (full)", enter a decimal multiplier to be applied  to the per sample 'base' bid price to establish the required up-charge. For example, if the lab wishes to charge double for a 24-hr TAT sample they would enter a "2.0" as their bid for line item 5-2-8-SS. If the lab wishes to upcharge 10% per sample for a Category B data package, they would enter "1.1" as their bid line item 5-2-11-SS. If the lab does not require an upcharge for one of these line items, then a "1.0" must be entered in the bid space.</t>
    </r>
  </si>
  <si>
    <r>
      <rPr>
        <vertAlign val="superscript"/>
        <sz val="10"/>
        <rFont val="Arial"/>
        <family val="2"/>
      </rPr>
      <t xml:space="preserve">15 </t>
    </r>
    <r>
      <rPr>
        <sz val="10"/>
        <rFont val="Arial"/>
        <family val="2"/>
      </rPr>
      <t xml:space="preserve">The prices bid for "Supplemental Services" will be factored into the composite bid amount as follows: </t>
    </r>
  </si>
  <si>
    <t xml:space="preserve">•  The "Hourly Testing Fees", "Expert Witness Services", "Clerical Support", and "Extended Sample Storage" line items (5-2-1-SS, 5-2-2-SS, 5-2-3-SS, 5-2-4-SS, 5-2-5-SS, 5-2-6-SS, 5-2-7-SS, &amp; 5-2-12-SS) have been assigned an estimated number of hours/days to be used. The amounts bid for these line items will be multiplied by the respective estimate of usage, and added to the composite bid subtotal for Table 2. </t>
  </si>
  <si>
    <t>•  The "Quick Turnaround Service" and "Category B Deliverable (full)" line items have been assigned usage factors based on the percentage of samples during the life of the contract that will likely require supplemental services of each type. For line items 5-2-8-SS, 5-2-9-SS, 5-2-10-SS, &amp; 5-2-11-SS the composite bid will be established using the following process: the usage factor for the line item is multiplied by the composite bid subtotal compiled for all Table 1 analyses, that product is then multiplied by the decimal multiplier (See Footnote 16) entered by the bidder for the respective line item, and the final product is added to the composite bid subtotal for Table 2.</t>
  </si>
  <si>
    <t xml:space="preserve">•  The composite bid subtotals for Table 1 and Table 2 are summed to determine the overall composite bid amount. </t>
  </si>
  <si>
    <r>
      <rPr>
        <vertAlign val="superscript"/>
        <sz val="10"/>
        <rFont val="Arial"/>
        <family val="2"/>
      </rPr>
      <t>16</t>
    </r>
    <r>
      <rPr>
        <sz val="10"/>
        <rFont val="Arial"/>
        <family val="2"/>
      </rPr>
      <t xml:space="preserve"> The "Est. # of Samples" or "Estimated Usage" assigned to each line item is based on the anticipated usage of that line item over the 5-year term of the contract.</t>
    </r>
  </si>
  <si>
    <r>
      <rPr>
        <vertAlign val="superscript"/>
        <sz val="10"/>
        <rFont val="Arial"/>
        <family val="2"/>
      </rPr>
      <t>17</t>
    </r>
    <r>
      <rPr>
        <sz val="10"/>
        <rFont val="Arial"/>
        <family val="2"/>
      </rPr>
      <t xml:space="preserve"> The "Totals" and "Subtotals" needed to compute the overall composite bid will computed and compiled automatically in this column. The only edits the bidder should make to this sheet are in the green and red boxes provided for bid prices/rates; all other fields and equations in the workbook are locked. The password to edit the green and red bid fields for Analyte Group 5 is "bidder5".</t>
    </r>
  </si>
  <si>
    <t>Analyte Group 6</t>
  </si>
  <si>
    <t>Chlorinated Paraffins, Hexabromocyclododecane Isomers, Polychlorinated Naphthalenes, and Per- and Polyfluoroalkyl Substances in Biological Tissue Samples</t>
  </si>
  <si>
    <t>Analyte Group 6, Table 1 - Tissue Analyses</t>
  </si>
  <si>
    <r>
      <t>Method</t>
    </r>
    <r>
      <rPr>
        <b/>
        <vertAlign val="superscript"/>
        <sz val="11"/>
        <rFont val="Arial"/>
        <family val="2"/>
      </rPr>
      <t>1</t>
    </r>
  </si>
  <si>
    <r>
      <t>Cost Per Sample Category A Report</t>
    </r>
    <r>
      <rPr>
        <b/>
        <vertAlign val="superscript"/>
        <sz val="11"/>
        <rFont val="Arial"/>
        <family val="2"/>
      </rPr>
      <t>2,3</t>
    </r>
  </si>
  <si>
    <r>
      <t>CRQL</t>
    </r>
    <r>
      <rPr>
        <b/>
        <vertAlign val="superscript"/>
        <sz val="11"/>
        <rFont val="Arial"/>
        <family val="2"/>
      </rPr>
      <t>4</t>
    </r>
  </si>
  <si>
    <t>6-1-01</t>
  </si>
  <si>
    <r>
      <t xml:space="preserve">Sample Preparation Fee (Filleting) </t>
    </r>
    <r>
      <rPr>
        <vertAlign val="superscript"/>
        <sz val="10"/>
        <rFont val="Arial"/>
        <family val="2"/>
      </rPr>
      <t>5</t>
    </r>
  </si>
  <si>
    <t>6-1-02</t>
  </si>
  <si>
    <t>6-1-03</t>
  </si>
  <si>
    <t>6-1-04</t>
  </si>
  <si>
    <t>Chlorinated Paraffins (See Note 6.1)</t>
  </si>
  <si>
    <t>M &amp; See Note 6.1</t>
  </si>
  <si>
    <t>6-1-05</t>
  </si>
  <si>
    <t>Hexabromcyclododecane Isomers (See Note 6.2)</t>
  </si>
  <si>
    <t>LC-MS/MS</t>
  </si>
  <si>
    <t xml:space="preserve"> M &amp; See Note 6.2.1</t>
  </si>
  <si>
    <t>6-1-06</t>
  </si>
  <si>
    <t>Polychlorinated Naphthalenes (See Note 6.3)</t>
  </si>
  <si>
    <t>GC-HRMS</t>
  </si>
  <si>
    <t xml:space="preserve"> M &amp; See Note 6.3.1</t>
  </si>
  <si>
    <t>6-1-07</t>
  </si>
  <si>
    <t>Per- and Polyfluoroalkyl Substances (See Note 6.4)</t>
  </si>
  <si>
    <t xml:space="preserve"> M &amp; See Note 6.4.1</t>
  </si>
  <si>
    <t>Analyte Group 6, Table 1 Subtotal =</t>
  </si>
  <si>
    <r>
      <t xml:space="preserve">Analyte Group 6, Table 2 - Multipliers and Pricing for Supplemental Services </t>
    </r>
    <r>
      <rPr>
        <b/>
        <vertAlign val="superscript"/>
        <sz val="14"/>
        <rFont val="Arial"/>
        <family val="2"/>
      </rPr>
      <t>9</t>
    </r>
  </si>
  <si>
    <r>
      <t xml:space="preserve">Hourly Testing Fees </t>
    </r>
    <r>
      <rPr>
        <vertAlign val="superscript"/>
        <sz val="10"/>
        <rFont val="Arial"/>
        <family val="2"/>
      </rPr>
      <t>6</t>
    </r>
  </si>
  <si>
    <t>6-2-1-SS</t>
  </si>
  <si>
    <t>6-2-2-SS</t>
  </si>
  <si>
    <t>6-2-3-SS</t>
  </si>
  <si>
    <t>6-2-4-SS</t>
  </si>
  <si>
    <t>6-2-5-SS</t>
  </si>
  <si>
    <t>6-2-6-SS</t>
  </si>
  <si>
    <t>6-2-7-SS</t>
  </si>
  <si>
    <r>
      <t xml:space="preserve">Extended Sample Storage </t>
    </r>
    <r>
      <rPr>
        <vertAlign val="superscript"/>
        <sz val="10"/>
        <rFont val="Arial"/>
        <family val="2"/>
      </rPr>
      <t>8</t>
    </r>
  </si>
  <si>
    <t>Analyte Group 6, Table 2 Subtotal =</t>
  </si>
  <si>
    <t>Overall Composite Bid for Analyte Group 6 =</t>
  </si>
  <si>
    <t>Analyte Group 6 (Continued)</t>
  </si>
  <si>
    <t>Footnotes for Analyte Group 6</t>
  </si>
  <si>
    <r>
      <rPr>
        <vertAlign val="superscript"/>
        <sz val="10"/>
        <rFont val="Arial"/>
        <family val="2"/>
      </rPr>
      <t>1</t>
    </r>
    <r>
      <rPr>
        <sz val="10"/>
        <rFont val="Arial"/>
        <family val="2"/>
      </rPr>
      <t xml:space="preserve"> NYSDEC = New York State Standard Fillet, see Analyte Group 6 Appendix A. NS = Not Specified.  The lab may use any suitable method as long as the applicable CRQLs are met.  If and when a method is specified, the version requested is the most current at the time of bid release.  If the prescribed contract methods are updated during the contract term, the Contractor will be expected to adopt and perform the latest version.</t>
    </r>
  </si>
  <si>
    <r>
      <rPr>
        <vertAlign val="superscript"/>
        <sz val="10"/>
        <rFont val="Arial"/>
        <family val="2"/>
      </rPr>
      <t xml:space="preserve">2 </t>
    </r>
    <r>
      <rPr>
        <sz val="10"/>
        <rFont val="Arial"/>
        <family val="2"/>
      </rPr>
      <t>Reporting requirements in accordance with New York State Department of Environmental Conservation Prescribed Analytical Protocols - (PAP-6), issued October 2016. All reports are to be full reports, including chromatograms and supporting information.</t>
    </r>
  </si>
  <si>
    <r>
      <rPr>
        <vertAlign val="superscript"/>
        <sz val="10"/>
        <rFont val="Arial"/>
        <family val="2"/>
      </rPr>
      <t>4</t>
    </r>
    <r>
      <rPr>
        <sz val="10"/>
        <rFont val="Arial"/>
        <family val="2"/>
      </rPr>
      <t xml:space="preserve"> All Contract Required Quantitation Limits (CRQL) designated with an "M" require detection and quantitation limits less than or equal to those specified in the prescribed Method.  For any line item where the method is "NS" (Not Specified), the prescribed CRQL must be met, and any detection or reporting limits detailed in the chosen method are not applicable.  "P/A" indicates a presence or absence type test.  CRQLs for specific analytes described in New York State Department of Environmental Conservation Prescribed Analytical Protocol Volume 6 (PAP-6) issued October 2016.</t>
    </r>
  </si>
  <si>
    <r>
      <rPr>
        <vertAlign val="superscript"/>
        <sz val="10"/>
        <rFont val="Arial"/>
        <family val="2"/>
      </rPr>
      <t xml:space="preserve">5 </t>
    </r>
    <r>
      <rPr>
        <sz val="10"/>
        <rFont val="Arial"/>
        <family val="2"/>
      </rPr>
      <t xml:space="preserve">The grinding and homogenization required for each sample must be included in the base price for the applicable analysis.  The sample preparation fee can only be applied to sample received in a condition not amenable to immediate grinding/homogenization, such as a whole fish sample for which the desired analysis is for edible tissue only (standard fillet).  Samples in this Group will not include infectious samples or potentially infectious samples. </t>
    </r>
  </si>
  <si>
    <t xml:space="preserve">          •  The "Hourly Testing Fees", "Expert Witness Services", and "Extended Sample Storage" line items (6-2-1-SS, 6-2-2-SS, 6-2-3-SS, 6-2-4-SS, 6-2-5-SS, 6-2-6-SS, &amp; 6-2-7-SS) have been assigned an estimated number of hours/days to be used. The amounts bid for these line items will be multiplied by the respective estimate of usage, and added to the composite bid subtotal for Table 2. </t>
  </si>
  <si>
    <r>
      <rPr>
        <vertAlign val="superscript"/>
        <sz val="10"/>
        <rFont val="Arial"/>
        <family val="2"/>
      </rPr>
      <t>11</t>
    </r>
    <r>
      <rPr>
        <sz val="10"/>
        <rFont val="Arial"/>
        <family val="2"/>
      </rPr>
      <t xml:space="preserve"> The "Totals" and "Subtotals" needed to compute the overall composite bid will computed and compiled automatically in this column. The only edits the bidder should make to this sheet are in the green and red boxes provided for bid prices/rates; all other fields and equations in the workbook are locked. The password to edit the green and red bid fields for Analyte Group 6 is "bidder6".</t>
    </r>
  </si>
  <si>
    <t>NOTE 6.1:</t>
  </si>
  <si>
    <r>
      <t>No standard method available.  See literature-based methods described in New York State Department of Environmental Conservation Prescribed Analytical Protocol Volume 6 (PAP-6), Exhibit D, issued October 2021. At a minimum the short-, medium-, and long-chained chlorinated paraffins should be quantified.  Operationally, these are defined by the carbon chain as: C</t>
    </r>
    <r>
      <rPr>
        <vertAlign val="subscript"/>
        <sz val="10"/>
        <color rgb="FF000000"/>
        <rFont val="Arial"/>
        <family val="2"/>
      </rPr>
      <t>10</t>
    </r>
    <r>
      <rPr>
        <sz val="10"/>
        <color rgb="FF000000"/>
        <rFont val="Arial"/>
        <family val="2"/>
      </rPr>
      <t xml:space="preserve"> </t>
    </r>
    <r>
      <rPr>
        <sz val="10"/>
        <color rgb="FF000000"/>
        <rFont val="Calibri"/>
        <family val="2"/>
      </rPr>
      <t>–</t>
    </r>
    <r>
      <rPr>
        <sz val="10"/>
        <color rgb="FF000000"/>
        <rFont val="Arial"/>
        <family val="2"/>
      </rPr>
      <t xml:space="preserve"> C</t>
    </r>
    <r>
      <rPr>
        <vertAlign val="subscript"/>
        <sz val="10"/>
        <color rgb="FF000000"/>
        <rFont val="Arial"/>
        <family val="2"/>
      </rPr>
      <t>13</t>
    </r>
    <r>
      <rPr>
        <sz val="10"/>
        <color rgb="FF000000"/>
        <rFont val="Arial"/>
        <family val="2"/>
      </rPr>
      <t xml:space="preserve"> = short, C</t>
    </r>
    <r>
      <rPr>
        <vertAlign val="subscript"/>
        <sz val="10"/>
        <color rgb="FF000000"/>
        <rFont val="Arial"/>
        <family val="2"/>
      </rPr>
      <t>14</t>
    </r>
    <r>
      <rPr>
        <sz val="10"/>
        <color rgb="FF000000"/>
        <rFont val="Arial"/>
        <family val="2"/>
      </rPr>
      <t xml:space="preserve"> – C</t>
    </r>
    <r>
      <rPr>
        <vertAlign val="subscript"/>
        <sz val="10"/>
        <color rgb="FF000000"/>
        <rFont val="Arial"/>
        <family val="2"/>
      </rPr>
      <t>17</t>
    </r>
    <r>
      <rPr>
        <sz val="10"/>
        <color rgb="FF000000"/>
        <rFont val="Arial"/>
        <family val="2"/>
      </rPr>
      <t xml:space="preserve"> = medium, and C</t>
    </r>
    <r>
      <rPr>
        <vertAlign val="subscript"/>
        <sz val="10"/>
        <color rgb="FF000000"/>
        <rFont val="Arial"/>
        <family val="2"/>
      </rPr>
      <t>18</t>
    </r>
    <r>
      <rPr>
        <sz val="10"/>
        <color rgb="FF000000"/>
        <rFont val="Arial"/>
        <family val="2"/>
      </rPr>
      <t xml:space="preserve"> – C</t>
    </r>
    <r>
      <rPr>
        <vertAlign val="subscript"/>
        <sz val="10"/>
        <color rgb="FF000000"/>
        <rFont val="Arial"/>
        <family val="2"/>
      </rPr>
      <t>20</t>
    </r>
    <r>
      <rPr>
        <sz val="10"/>
        <color rgb="FF000000"/>
        <rFont val="Arial"/>
        <family val="2"/>
      </rPr>
      <t xml:space="preserve"> = long.</t>
    </r>
  </si>
  <si>
    <t>NOTE 6.2:</t>
  </si>
  <si>
    <t>Analyte List of Hexabromocyclodecanes</t>
  </si>
  <si>
    <t>α-Hexabromocyclodecane</t>
  </si>
  <si>
    <t>β-Hexabromocyclodecane</t>
  </si>
  <si>
    <t>γ-Hexabromocyclodecane</t>
  </si>
  <si>
    <t>NOTE 6.2.1:</t>
  </si>
  <si>
    <t>No standard method available.  See literature-based methods described in New York State Department of Environmental Conservation Prescribed Analytical Protocol Volume 6 (PAP-6), Exhibit D, issued October 2021.</t>
  </si>
  <si>
    <t>NOTE 6.3:</t>
  </si>
  <si>
    <t>Analyte List of Polychlorinated Naphthalenes</t>
  </si>
  <si>
    <r>
      <t>2-monochloronaphthalene (Cl</t>
    </r>
    <r>
      <rPr>
        <vertAlign val="subscript"/>
        <sz val="10"/>
        <color rgb="FF000000"/>
        <rFont val="Arial"/>
        <family val="2"/>
      </rPr>
      <t>1</t>
    </r>
    <r>
      <rPr>
        <sz val="10"/>
        <color rgb="FF000000"/>
        <rFont val="Arial"/>
        <family val="2"/>
      </rPr>
      <t>-PCN-2)</t>
    </r>
  </si>
  <si>
    <r>
      <t>1,2,4,5-tetrachloronaphthalene (Cl</t>
    </r>
    <r>
      <rPr>
        <vertAlign val="subscript"/>
        <sz val="10"/>
        <rFont val="Arial"/>
        <family val="2"/>
      </rPr>
      <t>4</t>
    </r>
    <r>
      <rPr>
        <sz val="10"/>
        <rFont val="Arial"/>
        <family val="2"/>
      </rPr>
      <t>-PCN-32)</t>
    </r>
  </si>
  <si>
    <r>
      <t>1-monochloronaphthalene (Cl</t>
    </r>
    <r>
      <rPr>
        <vertAlign val="subscript"/>
        <sz val="10"/>
        <color rgb="FF000000"/>
        <rFont val="Arial"/>
        <family val="2"/>
      </rPr>
      <t>1</t>
    </r>
    <r>
      <rPr>
        <sz val="10"/>
        <color rgb="FF000000"/>
        <rFont val="Arial"/>
        <family val="2"/>
      </rPr>
      <t>-PCN-1)</t>
    </r>
  </si>
  <si>
    <r>
      <t>2,3,6,7-tetrachloronaphthalene (Cl</t>
    </r>
    <r>
      <rPr>
        <vertAlign val="subscript"/>
        <sz val="10"/>
        <rFont val="Arial"/>
        <family val="2"/>
      </rPr>
      <t>4</t>
    </r>
    <r>
      <rPr>
        <sz val="10"/>
        <rFont val="Arial"/>
        <family val="2"/>
      </rPr>
      <t>-PCN-48)</t>
    </r>
  </si>
  <si>
    <r>
      <t>1,4-dichloronaphthalene (Cl</t>
    </r>
    <r>
      <rPr>
        <vertAlign val="subscript"/>
        <sz val="10"/>
        <color rgb="FF000000"/>
        <rFont val="Arial"/>
        <family val="2"/>
      </rPr>
      <t>2</t>
    </r>
    <r>
      <rPr>
        <sz val="10"/>
        <color rgb="FF000000"/>
        <rFont val="Arial"/>
        <family val="2"/>
      </rPr>
      <t>-PCN-5)</t>
    </r>
  </si>
  <si>
    <r>
      <t>1,2,4,8-tetrachloronaphthalene (Cl</t>
    </r>
    <r>
      <rPr>
        <vertAlign val="subscript"/>
        <sz val="10"/>
        <rFont val="Arial"/>
        <family val="2"/>
      </rPr>
      <t>4</t>
    </r>
    <r>
      <rPr>
        <sz val="10"/>
        <rFont val="Arial"/>
        <family val="2"/>
      </rPr>
      <t>-PCN-35)</t>
    </r>
  </si>
  <si>
    <r>
      <t>1,5-dichloronaphthalene (Cl</t>
    </r>
    <r>
      <rPr>
        <vertAlign val="subscript"/>
        <sz val="10"/>
        <color rgb="FF000000"/>
        <rFont val="Arial"/>
        <family val="2"/>
      </rPr>
      <t>2</t>
    </r>
    <r>
      <rPr>
        <sz val="10"/>
        <color rgb="FF000000"/>
        <rFont val="Arial"/>
        <family val="2"/>
      </rPr>
      <t>-PCN-6)</t>
    </r>
  </si>
  <si>
    <r>
      <t>1,2,5,8-tetrachloronaphthalene (Cl</t>
    </r>
    <r>
      <rPr>
        <vertAlign val="subscript"/>
        <sz val="10"/>
        <rFont val="Arial"/>
        <family val="2"/>
      </rPr>
      <t>4</t>
    </r>
    <r>
      <rPr>
        <sz val="10"/>
        <rFont val="Arial"/>
        <family val="2"/>
      </rPr>
      <t>-PCN-38)</t>
    </r>
  </si>
  <si>
    <r>
      <t>1,2-dichloronaphthalene (Cl</t>
    </r>
    <r>
      <rPr>
        <vertAlign val="subscript"/>
        <sz val="10"/>
        <color rgb="FF000000"/>
        <rFont val="Arial"/>
        <family val="2"/>
      </rPr>
      <t>2</t>
    </r>
    <r>
      <rPr>
        <sz val="10"/>
        <color rgb="FF000000"/>
        <rFont val="Arial"/>
        <family val="2"/>
      </rPr>
      <t>-PCN-3)</t>
    </r>
  </si>
  <si>
    <r>
      <t>1,2,6,8-tetrachloronaphthalene (Cl</t>
    </r>
    <r>
      <rPr>
        <vertAlign val="subscript"/>
        <sz val="10"/>
        <rFont val="Arial"/>
        <family val="2"/>
      </rPr>
      <t>4</t>
    </r>
    <r>
      <rPr>
        <sz val="10"/>
        <rFont val="Arial"/>
        <family val="2"/>
      </rPr>
      <t>-PCN-40)</t>
    </r>
  </si>
  <si>
    <r>
      <t>2,3-dichloronaphthalene (Cl</t>
    </r>
    <r>
      <rPr>
        <vertAlign val="subscript"/>
        <sz val="10"/>
        <color rgb="FF000000"/>
        <rFont val="Arial"/>
        <family val="2"/>
      </rPr>
      <t>2</t>
    </r>
    <r>
      <rPr>
        <sz val="10"/>
        <color rgb="FF000000"/>
        <rFont val="Arial"/>
        <family val="2"/>
      </rPr>
      <t>-PCN-10)</t>
    </r>
  </si>
  <si>
    <r>
      <t>1,4,5,8-tetrachloronaphthalene (Cl</t>
    </r>
    <r>
      <rPr>
        <vertAlign val="subscript"/>
        <sz val="10"/>
        <rFont val="Arial"/>
        <family val="2"/>
      </rPr>
      <t>4</t>
    </r>
    <r>
      <rPr>
        <sz val="10"/>
        <rFont val="Arial"/>
        <family val="2"/>
      </rPr>
      <t>-PCN-46)</t>
    </r>
  </si>
  <si>
    <r>
      <t>1,8-dichloronaphthalene (Cl</t>
    </r>
    <r>
      <rPr>
        <vertAlign val="subscript"/>
        <sz val="10"/>
        <color rgb="FF000000"/>
        <rFont val="Arial"/>
        <family val="2"/>
      </rPr>
      <t>2</t>
    </r>
    <r>
      <rPr>
        <sz val="10"/>
        <color rgb="FF000000"/>
        <rFont val="Arial"/>
        <family val="2"/>
      </rPr>
      <t>-PCN-9)</t>
    </r>
  </si>
  <si>
    <r>
      <t>1,2,3,8-tetrachloronaphthalene (Cl</t>
    </r>
    <r>
      <rPr>
        <vertAlign val="subscript"/>
        <sz val="10"/>
        <rFont val="Arial"/>
        <family val="2"/>
      </rPr>
      <t>4</t>
    </r>
    <r>
      <rPr>
        <sz val="10"/>
        <rFont val="Arial"/>
        <family val="2"/>
      </rPr>
      <t>-PCN-31)</t>
    </r>
  </si>
  <si>
    <r>
      <t>1,3,6-trichloronaphthalene (Cl</t>
    </r>
    <r>
      <rPr>
        <vertAlign val="subscript"/>
        <sz val="10"/>
        <color rgb="FF000000"/>
        <rFont val="Arial"/>
        <family val="2"/>
      </rPr>
      <t>3</t>
    </r>
    <r>
      <rPr>
        <sz val="10"/>
        <color rgb="FF000000"/>
        <rFont val="Arial"/>
        <family val="2"/>
      </rPr>
      <t>-PCN-20)</t>
    </r>
  </si>
  <si>
    <r>
      <t>1,2,7,8-tetrachloronaphthalene (Cl</t>
    </r>
    <r>
      <rPr>
        <vertAlign val="subscript"/>
        <sz val="10"/>
        <rFont val="Arial"/>
        <family val="2"/>
      </rPr>
      <t>4</t>
    </r>
    <r>
      <rPr>
        <sz val="10"/>
        <rFont val="Arial"/>
        <family val="2"/>
      </rPr>
      <t>-PCN-41)</t>
    </r>
  </si>
  <si>
    <r>
      <t>1,3,5-trichloronaphthalene (Cl</t>
    </r>
    <r>
      <rPr>
        <vertAlign val="subscript"/>
        <sz val="10"/>
        <color rgb="FF000000"/>
        <rFont val="Arial"/>
        <family val="2"/>
      </rPr>
      <t>3</t>
    </r>
    <r>
      <rPr>
        <sz val="10"/>
        <color rgb="FF000000"/>
        <rFont val="Arial"/>
        <family val="2"/>
      </rPr>
      <t>-PCN-19)</t>
    </r>
  </si>
  <si>
    <r>
      <t>1,2,3,5,7-pentachloronaphthalene (Cl</t>
    </r>
    <r>
      <rPr>
        <vertAlign val="subscript"/>
        <sz val="10"/>
        <rFont val="Arial"/>
        <family val="2"/>
      </rPr>
      <t>5</t>
    </r>
    <r>
      <rPr>
        <sz val="10"/>
        <rFont val="Arial"/>
        <family val="2"/>
      </rPr>
      <t>-PCN-52)</t>
    </r>
  </si>
  <si>
    <r>
      <t>1,3,7-trichloronaphthalene (Cl</t>
    </r>
    <r>
      <rPr>
        <vertAlign val="subscript"/>
        <sz val="10"/>
        <color rgb="FF000000"/>
        <rFont val="Arial"/>
        <family val="2"/>
      </rPr>
      <t>3</t>
    </r>
    <r>
      <rPr>
        <sz val="10"/>
        <color rgb="FF000000"/>
        <rFont val="Arial"/>
        <family val="2"/>
      </rPr>
      <t>-PCN-21)</t>
    </r>
  </si>
  <si>
    <r>
      <t>1,2,4,6,7-pentachloronaphthalene (Cl</t>
    </r>
    <r>
      <rPr>
        <vertAlign val="subscript"/>
        <sz val="10"/>
        <rFont val="Arial"/>
        <family val="2"/>
      </rPr>
      <t>5</t>
    </r>
    <r>
      <rPr>
        <sz val="10"/>
        <rFont val="Arial"/>
        <family val="2"/>
      </rPr>
      <t>-PCN-60)</t>
    </r>
  </si>
  <si>
    <r>
      <t>1,4,6-trichloronaphthalene (Cl</t>
    </r>
    <r>
      <rPr>
        <vertAlign val="subscript"/>
        <sz val="10"/>
        <color rgb="FF000000"/>
        <rFont val="Arial"/>
        <family val="2"/>
      </rPr>
      <t>3</t>
    </r>
    <r>
      <rPr>
        <sz val="10"/>
        <color rgb="FF000000"/>
        <rFont val="Arial"/>
        <family val="2"/>
      </rPr>
      <t>-PCN-24)</t>
    </r>
  </si>
  <si>
    <r>
      <t>1,2,4,5,7-pentachloronaphthalene (Cl</t>
    </r>
    <r>
      <rPr>
        <vertAlign val="subscript"/>
        <sz val="10"/>
        <rFont val="Arial"/>
        <family val="2"/>
      </rPr>
      <t>5</t>
    </r>
    <r>
      <rPr>
        <sz val="10"/>
        <rFont val="Arial"/>
        <family val="2"/>
      </rPr>
      <t>-PCN-58)</t>
    </r>
  </si>
  <si>
    <r>
      <t>1,2,4-trichloronaphthalene (Cl</t>
    </r>
    <r>
      <rPr>
        <vertAlign val="subscript"/>
        <sz val="10"/>
        <color rgb="FF000000"/>
        <rFont val="Arial"/>
        <family val="2"/>
      </rPr>
      <t>3</t>
    </r>
    <r>
      <rPr>
        <sz val="10"/>
        <color rgb="FF000000"/>
        <rFont val="Arial"/>
        <family val="2"/>
      </rPr>
      <t>-PCN-14)</t>
    </r>
  </si>
  <si>
    <r>
      <t>1,2,4,6,8-pentachloronaphthalene (Cl</t>
    </r>
    <r>
      <rPr>
        <vertAlign val="subscript"/>
        <sz val="10"/>
        <rFont val="Arial"/>
        <family val="2"/>
      </rPr>
      <t>5</t>
    </r>
    <r>
      <rPr>
        <sz val="10"/>
        <rFont val="Arial"/>
        <family val="2"/>
      </rPr>
      <t>-PCN-61)</t>
    </r>
  </si>
  <si>
    <r>
      <t>1,2,5-trichloronaphthalene (Cl</t>
    </r>
    <r>
      <rPr>
        <vertAlign val="subscript"/>
        <sz val="10"/>
        <color rgb="FF000000"/>
        <rFont val="Arial"/>
        <family val="2"/>
      </rPr>
      <t>3</t>
    </r>
    <r>
      <rPr>
        <sz val="10"/>
        <color rgb="FF000000"/>
        <rFont val="Arial"/>
        <family val="2"/>
      </rPr>
      <t>-PCN-15)</t>
    </r>
  </si>
  <si>
    <r>
      <t>1,2,3,4,6-pentachloronaphthalene (Cl</t>
    </r>
    <r>
      <rPr>
        <vertAlign val="subscript"/>
        <sz val="10"/>
        <rFont val="Arial"/>
        <family val="2"/>
      </rPr>
      <t>5</t>
    </r>
    <r>
      <rPr>
        <sz val="10"/>
        <rFont val="Arial"/>
        <family val="2"/>
      </rPr>
      <t>-PCN-50)</t>
    </r>
  </si>
  <si>
    <r>
      <t>1,2,6-trichloronaphthalene (Cl</t>
    </r>
    <r>
      <rPr>
        <vertAlign val="subscript"/>
        <sz val="10"/>
        <color rgb="FF000000"/>
        <rFont val="Arial"/>
        <family val="2"/>
      </rPr>
      <t>3</t>
    </r>
    <r>
      <rPr>
        <sz val="10"/>
        <color rgb="FF000000"/>
        <rFont val="Arial"/>
        <family val="2"/>
      </rPr>
      <t>-PCN-16)</t>
    </r>
  </si>
  <si>
    <r>
      <t>1,2,3,5,6-pentachloronaphthalene (Cl</t>
    </r>
    <r>
      <rPr>
        <vertAlign val="subscript"/>
        <sz val="10"/>
        <rFont val="Arial"/>
        <family val="2"/>
      </rPr>
      <t>5</t>
    </r>
    <r>
      <rPr>
        <sz val="10"/>
        <rFont val="Arial"/>
        <family val="2"/>
      </rPr>
      <t>-PCN-51)</t>
    </r>
  </si>
  <si>
    <r>
      <t>1,2,7-trichloronaphthalene (Cl</t>
    </r>
    <r>
      <rPr>
        <vertAlign val="subscript"/>
        <sz val="10"/>
        <color rgb="FF000000"/>
        <rFont val="Arial"/>
        <family val="2"/>
      </rPr>
      <t>3</t>
    </r>
    <r>
      <rPr>
        <sz val="10"/>
        <color rgb="FF000000"/>
        <rFont val="Arial"/>
        <family val="2"/>
      </rPr>
      <t>-PCN-17)</t>
    </r>
  </si>
  <si>
    <r>
      <t>1,2,3,6,7-pentachloronaphthalene (Cl</t>
    </r>
    <r>
      <rPr>
        <vertAlign val="subscript"/>
        <sz val="10"/>
        <rFont val="Arial"/>
        <family val="2"/>
      </rPr>
      <t>5</t>
    </r>
    <r>
      <rPr>
        <sz val="10"/>
        <rFont val="Arial"/>
        <family val="2"/>
      </rPr>
      <t>-PCN-54)</t>
    </r>
  </si>
  <si>
    <r>
      <t>1,6,7-trichloronaphthalene (Cl</t>
    </r>
    <r>
      <rPr>
        <vertAlign val="subscript"/>
        <sz val="10"/>
        <color rgb="FF000000"/>
        <rFont val="Arial"/>
        <family val="2"/>
      </rPr>
      <t>3</t>
    </r>
    <r>
      <rPr>
        <sz val="10"/>
        <color rgb="FF000000"/>
        <rFont val="Arial"/>
        <family val="2"/>
      </rPr>
      <t>-PCN-25)</t>
    </r>
  </si>
  <si>
    <r>
      <t>1,2,4,5,6-pentachloronaphthalene (Cl</t>
    </r>
    <r>
      <rPr>
        <vertAlign val="subscript"/>
        <sz val="10"/>
        <rFont val="Arial"/>
        <family val="2"/>
      </rPr>
      <t>5</t>
    </r>
    <r>
      <rPr>
        <sz val="10"/>
        <rFont val="Arial"/>
        <family val="2"/>
      </rPr>
      <t>-PCN-57)</t>
    </r>
  </si>
  <si>
    <r>
      <t>2,3,6-trichloronaphthalene (Cl</t>
    </r>
    <r>
      <rPr>
        <vertAlign val="subscript"/>
        <sz val="10"/>
        <color rgb="FF000000"/>
        <rFont val="Arial"/>
        <family val="2"/>
      </rPr>
      <t>3</t>
    </r>
    <r>
      <rPr>
        <sz val="10"/>
        <color rgb="FF000000"/>
        <rFont val="Arial"/>
        <family val="2"/>
      </rPr>
      <t>-PCN-26)</t>
    </r>
  </si>
  <si>
    <r>
      <t>1,2,4,7,8-pentachloronaphthalene (Cl</t>
    </r>
    <r>
      <rPr>
        <vertAlign val="subscript"/>
        <sz val="10"/>
        <rFont val="Arial"/>
        <family val="2"/>
      </rPr>
      <t>5</t>
    </r>
    <r>
      <rPr>
        <sz val="10"/>
        <rFont val="Arial"/>
        <family val="2"/>
      </rPr>
      <t>-PCN-62)</t>
    </r>
  </si>
  <si>
    <r>
      <t>1,2,3-trichloronaphthalene (Cl</t>
    </r>
    <r>
      <rPr>
        <vertAlign val="subscript"/>
        <sz val="10"/>
        <color rgb="FF000000"/>
        <rFont val="Arial"/>
        <family val="2"/>
      </rPr>
      <t>3</t>
    </r>
    <r>
      <rPr>
        <sz val="10"/>
        <color rgb="FF000000"/>
        <rFont val="Arial"/>
        <family val="2"/>
      </rPr>
      <t>-PCN-13)</t>
    </r>
  </si>
  <si>
    <r>
      <t>1,2,3,6,8-pentachloronaphthalene (Cl</t>
    </r>
    <r>
      <rPr>
        <vertAlign val="subscript"/>
        <sz val="10"/>
        <rFont val="Arial"/>
        <family val="2"/>
      </rPr>
      <t>5</t>
    </r>
    <r>
      <rPr>
        <sz val="10"/>
        <rFont val="Arial"/>
        <family val="2"/>
      </rPr>
      <t>-PCN-55)</t>
    </r>
  </si>
  <si>
    <r>
      <t>1,3,8-trichloronaphthalene (Cl</t>
    </r>
    <r>
      <rPr>
        <vertAlign val="subscript"/>
        <sz val="10"/>
        <color rgb="FF000000"/>
        <rFont val="Arial"/>
        <family val="2"/>
      </rPr>
      <t>3</t>
    </r>
    <r>
      <rPr>
        <sz val="10"/>
        <color rgb="FF000000"/>
        <rFont val="Arial"/>
        <family val="2"/>
      </rPr>
      <t>-PCN-22)</t>
    </r>
  </si>
  <si>
    <r>
      <t>1,2,3,5,8-pentachloronaphthalene (Cl</t>
    </r>
    <r>
      <rPr>
        <vertAlign val="subscript"/>
        <sz val="10"/>
        <rFont val="Arial"/>
        <family val="2"/>
      </rPr>
      <t>5</t>
    </r>
    <r>
      <rPr>
        <sz val="10"/>
        <rFont val="Arial"/>
        <family val="2"/>
      </rPr>
      <t>-PCN-53)</t>
    </r>
  </si>
  <si>
    <r>
      <t>1,4,5-trichloronaphthalene (Cl</t>
    </r>
    <r>
      <rPr>
        <vertAlign val="subscript"/>
        <sz val="10"/>
        <color rgb="FF000000"/>
        <rFont val="Arial"/>
        <family val="2"/>
      </rPr>
      <t>3</t>
    </r>
    <r>
      <rPr>
        <sz val="10"/>
        <color rgb="FF000000"/>
        <rFont val="Arial"/>
        <family val="2"/>
      </rPr>
      <t>-PCN-23)</t>
    </r>
  </si>
  <si>
    <r>
      <t>1,2,4,5,8-pentachloronaphthalene (Cl</t>
    </r>
    <r>
      <rPr>
        <vertAlign val="subscript"/>
        <sz val="10"/>
        <rFont val="Arial"/>
        <family val="2"/>
      </rPr>
      <t>5</t>
    </r>
    <r>
      <rPr>
        <sz val="10"/>
        <rFont val="Arial"/>
        <family val="2"/>
      </rPr>
      <t>-PCN-59)</t>
    </r>
  </si>
  <si>
    <r>
      <t>1,2,8-trichloronaphthalene (Cl</t>
    </r>
    <r>
      <rPr>
        <vertAlign val="subscript"/>
        <sz val="10"/>
        <color rgb="FF000000"/>
        <rFont val="Arial"/>
        <family val="2"/>
      </rPr>
      <t>3</t>
    </r>
    <r>
      <rPr>
        <sz val="10"/>
        <color rgb="FF000000"/>
        <rFont val="Arial"/>
        <family val="2"/>
      </rPr>
      <t>-PCN-18)</t>
    </r>
  </si>
  <si>
    <r>
      <t>1,2,3,4,5-pentachloronaphthalene (Cl</t>
    </r>
    <r>
      <rPr>
        <vertAlign val="subscript"/>
        <sz val="10"/>
        <rFont val="Arial"/>
        <family val="2"/>
      </rPr>
      <t>5</t>
    </r>
    <r>
      <rPr>
        <sz val="10"/>
        <rFont val="Arial"/>
        <family val="2"/>
      </rPr>
      <t>-PCN-49)</t>
    </r>
  </si>
  <si>
    <r>
      <t>1,3,5,7-tetrachloronaphthalene (Cl</t>
    </r>
    <r>
      <rPr>
        <vertAlign val="subscript"/>
        <sz val="10"/>
        <rFont val="Arial"/>
        <family val="2"/>
      </rPr>
      <t>4</t>
    </r>
    <r>
      <rPr>
        <sz val="10"/>
        <rFont val="Arial"/>
        <family val="2"/>
      </rPr>
      <t>-PCN-42)</t>
    </r>
  </si>
  <si>
    <r>
      <t>1,2,3,7,8-pentachloronaphthalene (Cl</t>
    </r>
    <r>
      <rPr>
        <vertAlign val="subscript"/>
        <sz val="10"/>
        <rFont val="Arial"/>
        <family val="2"/>
      </rPr>
      <t>5</t>
    </r>
    <r>
      <rPr>
        <sz val="10"/>
        <rFont val="Arial"/>
        <family val="2"/>
      </rPr>
      <t>-PCN-56)</t>
    </r>
  </si>
  <si>
    <r>
      <t>1,2,5,7-tetrachloronaphthalene (Cl</t>
    </r>
    <r>
      <rPr>
        <vertAlign val="subscript"/>
        <sz val="10"/>
        <rFont val="Arial"/>
        <family val="2"/>
      </rPr>
      <t>4</t>
    </r>
    <r>
      <rPr>
        <sz val="10"/>
        <rFont val="Arial"/>
        <family val="2"/>
      </rPr>
      <t>-PCN-37)</t>
    </r>
  </si>
  <si>
    <r>
      <t>1,2,3,4,6,7-hexachloronaphthalene (Cl</t>
    </r>
    <r>
      <rPr>
        <vertAlign val="subscript"/>
        <sz val="10"/>
        <rFont val="Arial"/>
        <family val="2"/>
      </rPr>
      <t>6</t>
    </r>
    <r>
      <rPr>
        <sz val="10"/>
        <rFont val="Arial"/>
        <family val="2"/>
      </rPr>
      <t>-PCN-66)</t>
    </r>
  </si>
  <si>
    <r>
      <t>1,2,4,6-tetrachloronaphthalene (Cl</t>
    </r>
    <r>
      <rPr>
        <vertAlign val="subscript"/>
        <sz val="10"/>
        <rFont val="Arial"/>
        <family val="2"/>
      </rPr>
      <t>4</t>
    </r>
    <r>
      <rPr>
        <sz val="10"/>
        <rFont val="Arial"/>
        <family val="2"/>
      </rPr>
      <t>-PCN-33)</t>
    </r>
  </si>
  <si>
    <r>
      <t>1,2,3,5,6,7-hexachloronaphthalene (Cl</t>
    </r>
    <r>
      <rPr>
        <vertAlign val="subscript"/>
        <sz val="10"/>
        <rFont val="Arial"/>
        <family val="2"/>
      </rPr>
      <t>6</t>
    </r>
    <r>
      <rPr>
        <sz val="10"/>
        <rFont val="Arial"/>
        <family val="2"/>
      </rPr>
      <t>-PCN-67)</t>
    </r>
  </si>
  <si>
    <r>
      <t>1,2,4,7-tetrachloronaphthalene (Cl</t>
    </r>
    <r>
      <rPr>
        <vertAlign val="subscript"/>
        <sz val="10"/>
        <rFont val="Arial"/>
        <family val="2"/>
      </rPr>
      <t>4</t>
    </r>
    <r>
      <rPr>
        <sz val="10"/>
        <rFont val="Arial"/>
        <family val="2"/>
      </rPr>
      <t>-PCN-34)</t>
    </r>
  </si>
  <si>
    <r>
      <t>1,2,3,4,5,7-hexachloronaphthalene (Cl</t>
    </r>
    <r>
      <rPr>
        <vertAlign val="subscript"/>
        <sz val="10"/>
        <rFont val="Arial"/>
        <family val="2"/>
      </rPr>
      <t>6</t>
    </r>
    <r>
      <rPr>
        <sz val="10"/>
        <rFont val="Arial"/>
        <family val="2"/>
      </rPr>
      <t>-PCN-64)</t>
    </r>
  </si>
  <si>
    <r>
      <t>1,3,6,7-tetrachloronaphthalene (Cl</t>
    </r>
    <r>
      <rPr>
        <vertAlign val="subscript"/>
        <sz val="10"/>
        <rFont val="Arial"/>
        <family val="2"/>
      </rPr>
      <t>4</t>
    </r>
    <r>
      <rPr>
        <sz val="10"/>
        <rFont val="Arial"/>
        <family val="2"/>
      </rPr>
      <t>-PCN-44)</t>
    </r>
  </si>
  <si>
    <r>
      <t>1,2,3,5,6,8-hexachloronaphthalene (Cl</t>
    </r>
    <r>
      <rPr>
        <vertAlign val="subscript"/>
        <sz val="10"/>
        <rFont val="Arial"/>
        <family val="2"/>
      </rPr>
      <t>6</t>
    </r>
    <r>
      <rPr>
        <sz val="10"/>
        <rFont val="Arial"/>
        <family val="2"/>
      </rPr>
      <t>-PCN-68)</t>
    </r>
  </si>
  <si>
    <r>
      <t>1,4,6,7-tetrachloronaphthalene (Cl</t>
    </r>
    <r>
      <rPr>
        <vertAlign val="subscript"/>
        <sz val="10"/>
        <rFont val="Arial"/>
        <family val="2"/>
      </rPr>
      <t>4</t>
    </r>
    <r>
      <rPr>
        <sz val="10"/>
        <rFont val="Arial"/>
        <family val="2"/>
      </rPr>
      <t>-PCN-47)</t>
    </r>
  </si>
  <si>
    <r>
      <t>1,2,3,5,7,8-hexachloronaphthalene (Cl</t>
    </r>
    <r>
      <rPr>
        <vertAlign val="subscript"/>
        <sz val="10"/>
        <rFont val="Arial"/>
        <family val="2"/>
      </rPr>
      <t>6</t>
    </r>
    <r>
      <rPr>
        <sz val="10"/>
        <rFont val="Arial"/>
        <family val="2"/>
      </rPr>
      <t>-PCN-69)</t>
    </r>
  </si>
  <si>
    <r>
      <t>1,2,5,6-tetrachloronaphthalene (Cl</t>
    </r>
    <r>
      <rPr>
        <vertAlign val="subscript"/>
        <sz val="10"/>
        <rFont val="Arial"/>
        <family val="2"/>
      </rPr>
      <t>4</t>
    </r>
    <r>
      <rPr>
        <sz val="10"/>
        <rFont val="Arial"/>
        <family val="2"/>
      </rPr>
      <t>-PCN-36)</t>
    </r>
  </si>
  <si>
    <r>
      <t>1,2,4,5,7,8-hexachloronaphthalene (Cl</t>
    </r>
    <r>
      <rPr>
        <vertAlign val="subscript"/>
        <sz val="10"/>
        <rFont val="Arial"/>
        <family val="2"/>
      </rPr>
      <t>6</t>
    </r>
    <r>
      <rPr>
        <sz val="10"/>
        <rFont val="Arial"/>
        <family val="2"/>
      </rPr>
      <t>-PCN-72)</t>
    </r>
  </si>
  <si>
    <r>
      <t>1,3,6,8-tetrachloronaphthalene (Cl</t>
    </r>
    <r>
      <rPr>
        <vertAlign val="subscript"/>
        <sz val="10"/>
        <rFont val="Arial"/>
        <family val="2"/>
      </rPr>
      <t>4</t>
    </r>
    <r>
      <rPr>
        <sz val="10"/>
        <rFont val="Arial"/>
        <family val="2"/>
      </rPr>
      <t>-PCN-45)</t>
    </r>
  </si>
  <si>
    <r>
      <t>1,2,4,5,6,8-hexachloronaphthalene (Cl</t>
    </r>
    <r>
      <rPr>
        <vertAlign val="subscript"/>
        <sz val="10"/>
        <rFont val="Arial"/>
        <family val="2"/>
      </rPr>
      <t>6</t>
    </r>
    <r>
      <rPr>
        <sz val="10"/>
        <rFont val="Arial"/>
        <family val="2"/>
      </rPr>
      <t>-PCN-71)</t>
    </r>
  </si>
  <si>
    <r>
      <t>1,2,3,5-tetrachloronaphthalene (Cl</t>
    </r>
    <r>
      <rPr>
        <vertAlign val="subscript"/>
        <sz val="10"/>
        <rFont val="Arial"/>
        <family val="2"/>
      </rPr>
      <t>4</t>
    </r>
    <r>
      <rPr>
        <sz val="10"/>
        <rFont val="Arial"/>
        <family val="2"/>
      </rPr>
      <t>-PCN-28)</t>
    </r>
  </si>
  <si>
    <r>
      <t>1,2,3,4,5,6-hexachloronaphthalene (Cl</t>
    </r>
    <r>
      <rPr>
        <vertAlign val="subscript"/>
        <sz val="10"/>
        <rFont val="Arial"/>
        <family val="2"/>
      </rPr>
      <t>6</t>
    </r>
    <r>
      <rPr>
        <sz val="10"/>
        <rFont val="Arial"/>
        <family val="2"/>
      </rPr>
      <t>-PCN-63)</t>
    </r>
  </si>
  <si>
    <r>
      <t>1,3,5,8-tetrachloronaphthalene (Cl</t>
    </r>
    <r>
      <rPr>
        <vertAlign val="subscript"/>
        <sz val="10"/>
        <rFont val="Arial"/>
        <family val="2"/>
      </rPr>
      <t>4</t>
    </r>
    <r>
      <rPr>
        <sz val="10"/>
        <rFont val="Arial"/>
        <family val="2"/>
      </rPr>
      <t>-PCN-43)</t>
    </r>
  </si>
  <si>
    <r>
      <t>1,2,3,4,5,8-hexachloronaphthalene (Cl</t>
    </r>
    <r>
      <rPr>
        <vertAlign val="subscript"/>
        <sz val="10"/>
        <rFont val="Arial"/>
        <family val="2"/>
      </rPr>
      <t>6</t>
    </r>
    <r>
      <rPr>
        <sz val="10"/>
        <rFont val="Arial"/>
        <family val="2"/>
      </rPr>
      <t>-PCN-65)</t>
    </r>
  </si>
  <si>
    <r>
      <t>1,2,3,6-tetrachloronaphthalene (Cl</t>
    </r>
    <r>
      <rPr>
        <vertAlign val="subscript"/>
        <sz val="10"/>
        <rFont val="Arial"/>
        <family val="2"/>
      </rPr>
      <t>4</t>
    </r>
    <r>
      <rPr>
        <sz val="10"/>
        <rFont val="Arial"/>
        <family val="2"/>
      </rPr>
      <t>-PCN-29)</t>
    </r>
  </si>
  <si>
    <r>
      <t>1,2,3,6,7,8-hexachloronaphthalene (Cl</t>
    </r>
    <r>
      <rPr>
        <vertAlign val="subscript"/>
        <sz val="10"/>
        <rFont val="Arial"/>
        <family val="2"/>
      </rPr>
      <t>6</t>
    </r>
    <r>
      <rPr>
        <sz val="10"/>
        <rFont val="Arial"/>
        <family val="2"/>
      </rPr>
      <t>-PCN-70)</t>
    </r>
  </si>
  <si>
    <r>
      <t>1,2,3,7-tetrachloronaphthalene (Cl</t>
    </r>
    <r>
      <rPr>
        <vertAlign val="subscript"/>
        <sz val="10"/>
        <rFont val="Arial"/>
        <family val="2"/>
      </rPr>
      <t>4</t>
    </r>
    <r>
      <rPr>
        <sz val="10"/>
        <rFont val="Arial"/>
        <family val="2"/>
      </rPr>
      <t>-PCN-30)</t>
    </r>
  </si>
  <si>
    <r>
      <t>1,2,3,4,5,6,7-heptachloronaphthalene (Cl</t>
    </r>
    <r>
      <rPr>
        <vertAlign val="subscript"/>
        <sz val="10"/>
        <rFont val="Arial"/>
        <family val="2"/>
      </rPr>
      <t>7</t>
    </r>
    <r>
      <rPr>
        <sz val="10"/>
        <rFont val="Arial"/>
        <family val="2"/>
      </rPr>
      <t>-PCN-73)</t>
    </r>
  </si>
  <si>
    <r>
      <t>1,2,3,4-tetrachloronaphthalene (Cl</t>
    </r>
    <r>
      <rPr>
        <vertAlign val="subscript"/>
        <sz val="10"/>
        <rFont val="Arial"/>
        <family val="2"/>
      </rPr>
      <t>4</t>
    </r>
    <r>
      <rPr>
        <sz val="10"/>
        <rFont val="Arial"/>
        <family val="2"/>
      </rPr>
      <t>-PCN-27)</t>
    </r>
  </si>
  <si>
    <r>
      <t>1,2,3,4,5,6,8-heptachloronaphthalene (Cl</t>
    </r>
    <r>
      <rPr>
        <vertAlign val="subscript"/>
        <sz val="10"/>
        <rFont val="Arial"/>
        <family val="2"/>
      </rPr>
      <t>7</t>
    </r>
    <r>
      <rPr>
        <sz val="10"/>
        <rFont val="Arial"/>
        <family val="2"/>
      </rPr>
      <t>-PCN-74)</t>
    </r>
  </si>
  <si>
    <r>
      <t>1,2,6,7-tetrachloronaphthalene (Cl</t>
    </r>
    <r>
      <rPr>
        <vertAlign val="subscript"/>
        <sz val="10"/>
        <rFont val="Arial"/>
        <family val="2"/>
      </rPr>
      <t>4</t>
    </r>
    <r>
      <rPr>
        <sz val="10"/>
        <rFont val="Arial"/>
        <family val="2"/>
      </rPr>
      <t>-PCN-39)</t>
    </r>
  </si>
  <si>
    <r>
      <t>1,2,3,4,5,6,7,8-octachloronaphthalene (Cl</t>
    </r>
    <r>
      <rPr>
        <vertAlign val="subscript"/>
        <sz val="10"/>
        <rFont val="Arial"/>
        <family val="2"/>
      </rPr>
      <t>8</t>
    </r>
    <r>
      <rPr>
        <sz val="10"/>
        <rFont val="Arial"/>
        <family val="2"/>
      </rPr>
      <t>-PCN-75)</t>
    </r>
  </si>
  <si>
    <t>NOTE 6.3.1:</t>
  </si>
  <si>
    <t>NOTE 6.4:</t>
  </si>
  <si>
    <t>Per- and Polyfluoroalkyl Substances</t>
  </si>
  <si>
    <t>Carboxylic acids</t>
  </si>
  <si>
    <t>Sulphonic acids and sulfonamides</t>
  </si>
  <si>
    <t>Perfluorobutanoic acid (PFBA, Perfluorobutanoate)</t>
  </si>
  <si>
    <t>Perfluorobutanesulfonic acid (PFBS, Perfluorobutanesulfonate)</t>
  </si>
  <si>
    <t>Perfluoropentanoic acid (PFPeA, Perfluoropentanoate)</t>
  </si>
  <si>
    <t>Perfluoropentanesulfonic acid (PFPeS, Perfluoropentanesulfonate)</t>
  </si>
  <si>
    <t>Perfluorohexanoic acid (PFHxA, Perfluorohexanoate)</t>
  </si>
  <si>
    <t>Perfluorohexanesulfonic acid (PFHxS, Perfluorohexanesulfonate)</t>
  </si>
  <si>
    <t>Perfluoroheptanoic acid (PFHpA, Perfluoroheptanoate)</t>
  </si>
  <si>
    <t>Perfluoroheptanesulfonic acid (PFHpS, Perfluoroheptanesulfonate)</t>
  </si>
  <si>
    <t>Perfluorooctanoic acid (PFOA, Perfluorooctanoate)</t>
  </si>
  <si>
    <t>Perfluorooctanesulfonic acid (PFOS, Perfluorooctanesulfonate)</t>
  </si>
  <si>
    <t>Perfluorononanoic acid (PFNA, Perfluorononanoate)</t>
  </si>
  <si>
    <t>Perfluorononanesulfonic acid (PFNS, Perfluorononanesulfonate)</t>
  </si>
  <si>
    <t>Perfluorodecanoic acid (PFDA, Perfluorodecanoate)</t>
  </si>
  <si>
    <t>Perfluorodecanesulfonic acid (PFDS, Perfluorodecanesulfonate)</t>
  </si>
  <si>
    <t>Perfluoroundecanoic acid (PFUnA, Perfluoroundecanoate)</t>
  </si>
  <si>
    <t>Perfluorooctane sulfonamide (PFOSA/FOSA)</t>
  </si>
  <si>
    <t>Perfluorododecanoic acid (PFDoA, Perfluorododecanoate)</t>
  </si>
  <si>
    <t>Perfluorotridecanoic acid (PFTrDA, Perfluorotridecanoate)</t>
  </si>
  <si>
    <t>Perfluorotetradecanoic acid (PFTeDA, Perfluorotetradecanoate)</t>
  </si>
  <si>
    <t>Fluorotelomer sulfonates</t>
  </si>
  <si>
    <t>1H, 1H, 2H, 2H-perfluorohexane sulfonic acid (4:2 FTS, 1H, 1H, 2H, 2H-perfluorohexane sulfonate)</t>
  </si>
  <si>
    <t>1H, 1H, 2H, 2H-perfluorooctane sulfonic acid (6:2 FTS, 1H, 1H, 2H, 2H-perfluorooctane sulfonate)</t>
  </si>
  <si>
    <t>1H, 1H, 2H, 2H-perfluorodecane sulfonic acid (8:2 FTS, 1H, 1H, 2H, 2H-perfluorodecane sulfonate)</t>
  </si>
  <si>
    <t>Perfluorooctane sulfonamidoacetic acids</t>
  </si>
  <si>
    <t>N-Methylperfluoro-1-octanesulfonamidoacetic acid (N-MeFOSAA, N-Methylperfluoro-1-octanesulfonamidoacetate)</t>
  </si>
  <si>
    <t>N-Ethylperfluoro-1-octanesulfonamidoacetic acid (N-EtFOSAA, N-Ethylperfluoro-1-octanesulfonamidoacetate)</t>
  </si>
  <si>
    <t>NOTE 6.4.1:</t>
  </si>
  <si>
    <r>
      <t xml:space="preserve">No standard method available.  See literature-based methods described in New York State Department of Environmental Conservation Prescribed Analytical Protocol Volume 6 (PAP-6), </t>
    </r>
    <r>
      <rPr>
        <sz val="10"/>
        <rFont val="Arial"/>
        <family val="2"/>
      </rPr>
      <t>Exhibit D</t>
    </r>
    <r>
      <rPr>
        <sz val="10"/>
        <color rgb="FF000000"/>
        <rFont val="Arial"/>
        <family val="2"/>
      </rPr>
      <t xml:space="preserve">, issued </t>
    </r>
    <r>
      <rPr>
        <sz val="10"/>
        <rFont val="Arial"/>
        <family val="2"/>
      </rPr>
      <t>October 2021</t>
    </r>
    <r>
      <rPr>
        <sz val="10"/>
        <color rgb="FF000000"/>
        <rFont val="Arial"/>
        <family val="2"/>
      </rPr>
      <t>. As the analysis of PFAS is a rapidly developing field, the requested list of target analytes may change before or after contracts are executed.</t>
    </r>
  </si>
  <si>
    <t>Analyte Group 6, Table 3 - Subcontractor Summary</t>
  </si>
  <si>
    <t xml:space="preserve">If the bidder does not intend to perform certain contract line items directly, the designated subcontractor must be listed below.  List the applicable "Contract Item ID" and the company name/city/state of the designated subcontractor in this table.  </t>
  </si>
  <si>
    <r>
      <t xml:space="preserve">The bidder should fill in all </t>
    </r>
    <r>
      <rPr>
        <b/>
        <sz val="14"/>
        <color rgb="FF99FF99"/>
        <rFont val="Calibri"/>
        <family val="2"/>
        <scheme val="minor"/>
      </rPr>
      <t>green</t>
    </r>
    <r>
      <rPr>
        <b/>
        <sz val="14"/>
        <color theme="0"/>
        <rFont val="Calibri"/>
        <family val="2"/>
        <scheme val="minor"/>
      </rPr>
      <t xml:space="preserve"> and </t>
    </r>
    <r>
      <rPr>
        <b/>
        <sz val="14"/>
        <color rgb="FFFF9999"/>
        <rFont val="Calibri"/>
        <family val="2"/>
        <scheme val="minor"/>
      </rPr>
      <t>red</t>
    </r>
    <r>
      <rPr>
        <b/>
        <sz val="14"/>
        <color theme="0"/>
        <rFont val="Calibri"/>
        <family val="2"/>
        <scheme val="minor"/>
      </rPr>
      <t xml:space="preserve"> boxes with their bid prices and subcontractor information. All other fields in the worksheet are locked.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</si>
</sst>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45">
    <font>
      <sz val="10"/>
      <name val="Arial"/>
    </font>
    <font>
      <sz val="11"/>
      <color theme="1"/>
      <name val="Calibri"/>
      <family val="2"/>
      <scheme val="minor"/>
    </font>
    <font>
      <sz val="11"/>
      <color theme="1"/>
      <name val="Calibri"/>
      <family val="2"/>
      <scheme val="minor"/>
    </font>
    <font>
      <sz val="11"/>
      <name val="Arial"/>
      <family val="2"/>
    </font>
    <font>
      <u/>
      <sz val="11"/>
      <name val="Arial"/>
      <family val="2"/>
    </font>
    <font>
      <sz val="10"/>
      <name val="Arial"/>
      <family val="2"/>
    </font>
    <font>
      <vertAlign val="superscript"/>
      <sz val="10"/>
      <name val="Arial"/>
      <family val="2"/>
    </font>
    <font>
      <sz val="8"/>
      <name val="Arial"/>
      <family val="2"/>
    </font>
    <font>
      <b/>
      <sz val="12"/>
      <name val="Arial"/>
      <family val="2"/>
    </font>
    <font>
      <b/>
      <sz val="10"/>
      <name val="Arial"/>
      <family val="2"/>
    </font>
    <font>
      <b/>
      <sz val="11"/>
      <name val="Arial"/>
      <family val="2"/>
    </font>
    <font>
      <b/>
      <sz val="14"/>
      <name val="Arial"/>
      <family val="2"/>
    </font>
    <font>
      <u/>
      <sz val="10"/>
      <name val="Arial"/>
      <family val="2"/>
    </font>
    <font>
      <sz val="10"/>
      <color rgb="FFFF0000"/>
      <name val="Arial"/>
      <family val="2"/>
    </font>
    <font>
      <sz val="10"/>
      <color theme="1"/>
      <name val="Arial"/>
      <family val="2"/>
    </font>
    <font>
      <b/>
      <u/>
      <sz val="10"/>
      <name val="Arial"/>
      <family val="2"/>
    </font>
    <font>
      <u/>
      <sz val="10"/>
      <color theme="1"/>
      <name val="Arial"/>
      <family val="2"/>
    </font>
    <font>
      <sz val="10"/>
      <color rgb="FF000000"/>
      <name val="Arial"/>
      <family val="2"/>
    </font>
    <font>
      <strike/>
      <sz val="10"/>
      <name val="Antique Olive Roman"/>
      <family val="2"/>
    </font>
    <font>
      <b/>
      <vertAlign val="superscript"/>
      <sz val="10"/>
      <name val="Arial"/>
      <family val="2"/>
    </font>
    <font>
      <b/>
      <i/>
      <u/>
      <sz val="9"/>
      <name val="Arial"/>
      <family val="2"/>
    </font>
    <font>
      <b/>
      <u/>
      <sz val="14"/>
      <name val="Arial"/>
      <family val="2"/>
    </font>
    <font>
      <b/>
      <sz val="10.9"/>
      <color indexed="8"/>
      <name val="Arial"/>
      <family val="2"/>
    </font>
    <font>
      <sz val="12"/>
      <name val="Arial"/>
      <family val="2"/>
    </font>
    <font>
      <b/>
      <vertAlign val="superscript"/>
      <sz val="11"/>
      <name val="Arial"/>
      <family val="2"/>
    </font>
    <font>
      <sz val="10"/>
      <name val="Calibri"/>
      <family val="2"/>
    </font>
    <font>
      <b/>
      <sz val="16"/>
      <color theme="1"/>
      <name val="Arial"/>
      <family val="2"/>
    </font>
    <font>
      <b/>
      <vertAlign val="superscript"/>
      <sz val="9"/>
      <name val="Arial"/>
      <family val="2"/>
    </font>
    <font>
      <u/>
      <sz val="10"/>
      <color rgb="FF000000"/>
      <name val="Arial"/>
      <family val="2"/>
    </font>
    <font>
      <vertAlign val="subscript"/>
      <sz val="10"/>
      <name val="Arial"/>
      <family val="2"/>
    </font>
    <font>
      <b/>
      <vertAlign val="superscript"/>
      <sz val="14"/>
      <name val="Arial"/>
      <family val="2"/>
    </font>
    <font>
      <b/>
      <sz val="10"/>
      <color theme="1"/>
      <name val="Arial"/>
      <family val="2"/>
    </font>
    <font>
      <sz val="10"/>
      <name val="Arial"/>
      <family val="2"/>
    </font>
    <font>
      <b/>
      <sz val="11"/>
      <color theme="1"/>
      <name val="Arial"/>
      <family val="2"/>
    </font>
    <font>
      <b/>
      <sz val="11"/>
      <color theme="0"/>
      <name val="Calibri"/>
      <family val="2"/>
      <scheme val="minor"/>
    </font>
    <font>
      <b/>
      <sz val="11"/>
      <color theme="1"/>
      <name val="Calibri"/>
      <family val="2"/>
      <scheme val="minor"/>
    </font>
    <font>
      <b/>
      <sz val="14"/>
      <color theme="0"/>
      <name val="Calibri"/>
      <family val="2"/>
      <scheme val="minor"/>
    </font>
    <font>
      <i/>
      <sz val="10"/>
      <color rgb="FF000000"/>
      <name val="Arial"/>
      <family val="2"/>
    </font>
    <font>
      <b/>
      <sz val="10"/>
      <color rgb="FF000000"/>
      <name val="Arial"/>
      <family val="2"/>
    </font>
    <font>
      <vertAlign val="subscript"/>
      <sz val="10"/>
      <color rgb="FF000000"/>
      <name val="Arial"/>
      <family val="2"/>
    </font>
    <font>
      <b/>
      <sz val="14"/>
      <color rgb="FF99FF99"/>
      <name val="Calibri"/>
      <family val="2"/>
      <scheme val="minor"/>
    </font>
    <font>
      <b/>
      <sz val="14"/>
      <color rgb="FFFF9999"/>
      <name val="Calibri"/>
      <family val="2"/>
      <scheme val="minor"/>
    </font>
    <font>
      <b/>
      <u/>
      <sz val="10"/>
      <color rgb="FF000000"/>
      <name val="Arial"/>
      <family val="2"/>
    </font>
    <font>
      <sz val="11"/>
      <color theme="1"/>
      <name val="Arial"/>
      <family val="2"/>
    </font>
    <font>
      <sz val="10"/>
      <color rgb="FF000000"/>
      <name val="Calibri"/>
      <family val="2"/>
    </font>
  </fonts>
  <fills count="8">
    <fill>
      <patternFill patternType="none"/>
    </fill>
    <fill>
      <patternFill patternType="gray125"/>
    </fill>
    <fill>
      <patternFill patternType="solid">
        <fgColor indexed="42"/>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CCFFCC"/>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top style="double">
        <color auto="1"/>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thin">
        <color indexed="64"/>
      </right>
      <top style="double">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s>
  <cellStyleXfs count="3">
    <xf numFmtId="0" fontId="0" fillId="0" borderId="0"/>
    <xf numFmtId="0" fontId="2" fillId="0" borderId="0"/>
    <xf numFmtId="44" fontId="32" fillId="0" borderId="0" applyFont="0" applyFill="0" applyBorder="0" applyAlignment="0" applyProtection="0"/>
  </cellStyleXfs>
  <cellXfs count="376">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7" fillId="0" borderId="0" xfId="0" applyFont="1"/>
    <xf numFmtId="0" fontId="3" fillId="0" borderId="0" xfId="0" applyFont="1" applyAlignment="1">
      <alignment horizontal="center"/>
    </xf>
    <xf numFmtId="0" fontId="9" fillId="0" borderId="0" xfId="0" applyFont="1"/>
    <xf numFmtId="0" fontId="5" fillId="0" borderId="0" xfId="0" applyFont="1" applyAlignment="1">
      <alignment horizontal="left" indent="1"/>
    </xf>
    <xf numFmtId="0" fontId="5" fillId="0" borderId="0" xfId="0" applyFont="1" applyAlignment="1">
      <alignment horizontal="left" indent="2"/>
    </xf>
    <xf numFmtId="0" fontId="5" fillId="0" borderId="0" xfId="0" applyFont="1" applyAlignment="1">
      <alignment horizontal="center"/>
    </xf>
    <xf numFmtId="0" fontId="5" fillId="0" borderId="0" xfId="0" quotePrefix="1" applyFont="1"/>
    <xf numFmtId="0" fontId="10" fillId="0" borderId="0" xfId="0" applyFont="1" applyAlignment="1">
      <alignment horizontal="center"/>
    </xf>
    <xf numFmtId="0" fontId="0" fillId="0" borderId="0" xfId="0" applyAlignment="1">
      <alignment horizontal="left"/>
    </xf>
    <xf numFmtId="0" fontId="4" fillId="0" borderId="0" xfId="0" applyFont="1" applyAlignment="1">
      <alignment horizontal="left"/>
    </xf>
    <xf numFmtId="0" fontId="5" fillId="0" borderId="0" xfId="0" applyFont="1" applyAlignment="1">
      <alignment horizontal="right"/>
    </xf>
    <xf numFmtId="0" fontId="0" fillId="0" borderId="0" xfId="0" applyAlignment="1">
      <alignment horizontal="right"/>
    </xf>
    <xf numFmtId="0" fontId="5" fillId="0" borderId="0" xfId="0" quotePrefix="1" applyFont="1" applyAlignment="1">
      <alignment horizontal="left" indent="1"/>
    </xf>
    <xf numFmtId="0" fontId="5" fillId="0" borderId="0" xfId="0" quotePrefix="1" applyFont="1" applyAlignment="1">
      <alignment horizontal="right"/>
    </xf>
    <xf numFmtId="0" fontId="0" fillId="0" borderId="0" xfId="0" quotePrefix="1" applyAlignment="1">
      <alignment horizontal="right"/>
    </xf>
    <xf numFmtId="0" fontId="9" fillId="0" borderId="0" xfId="0" applyFont="1" applyAlignment="1">
      <alignment horizontal="left"/>
    </xf>
    <xf numFmtId="0" fontId="5" fillId="0" borderId="5" xfId="0" applyFont="1" applyBorder="1"/>
    <xf numFmtId="0" fontId="0" fillId="0" borderId="6" xfId="0" applyBorder="1"/>
    <xf numFmtId="0" fontId="5" fillId="0" borderId="7" xfId="0" applyFont="1" applyBorder="1"/>
    <xf numFmtId="0" fontId="5" fillId="0" borderId="8" xfId="0" applyFont="1" applyBorder="1"/>
    <xf numFmtId="0" fontId="0" fillId="0" borderId="9" xfId="0" applyBorder="1"/>
    <xf numFmtId="0" fontId="5" fillId="0" borderId="10" xfId="0" applyFont="1" applyBorder="1"/>
    <xf numFmtId="0" fontId="5" fillId="0" borderId="11" xfId="0" applyFont="1" applyBorder="1"/>
    <xf numFmtId="0" fontId="0" fillId="0" borderId="12" xfId="0" applyBorder="1"/>
    <xf numFmtId="0" fontId="5" fillId="0" borderId="13" xfId="0" applyFont="1" applyBorder="1"/>
    <xf numFmtId="0" fontId="14" fillId="0" borderId="0" xfId="0" applyFont="1"/>
    <xf numFmtId="0" fontId="0" fillId="0" borderId="0" xfId="0" applyNumberFormat="1"/>
    <xf numFmtId="49" fontId="5" fillId="0" borderId="0" xfId="0" applyNumberFormat="1" applyFont="1"/>
    <xf numFmtId="14" fontId="5" fillId="0" borderId="0" xfId="0" quotePrefix="1" applyNumberFormat="1" applyFont="1"/>
    <xf numFmtId="0" fontId="5" fillId="0" borderId="0" xfId="0" applyFont="1" applyAlignment="1">
      <alignment horizontal="left" indent="4"/>
    </xf>
    <xf numFmtId="0" fontId="5" fillId="0" borderId="0" xfId="0" applyFont="1" applyAlignment="1"/>
    <xf numFmtId="0" fontId="18" fillId="0" borderId="0" xfId="0" applyFont="1"/>
    <xf numFmtId="0" fontId="5" fillId="0" borderId="0" xfId="0" quotePrefix="1" applyFont="1" applyAlignment="1">
      <alignment horizontal="left"/>
    </xf>
    <xf numFmtId="0" fontId="16" fillId="0" borderId="0" xfId="0" applyFont="1"/>
    <xf numFmtId="0" fontId="15" fillId="0" borderId="0" xfId="0" applyFont="1"/>
    <xf numFmtId="0" fontId="20" fillId="0" borderId="0" xfId="0" applyFont="1"/>
    <xf numFmtId="0" fontId="21" fillId="0" borderId="0" xfId="0" applyFont="1"/>
    <xf numFmtId="0" fontId="8" fillId="0" borderId="0" xfId="0" applyFont="1"/>
    <xf numFmtId="0" fontId="5" fillId="0" borderId="15" xfId="0" quotePrefix="1" applyFont="1" applyBorder="1" applyAlignment="1">
      <alignment horizontal="right"/>
    </xf>
    <xf numFmtId="0" fontId="0" fillId="0" borderId="16" xfId="0" applyBorder="1"/>
    <xf numFmtId="0" fontId="5" fillId="0" borderId="14" xfId="0" applyFont="1" applyBorder="1" applyAlignment="1">
      <alignment horizontal="left" indent="2"/>
    </xf>
    <xf numFmtId="0" fontId="5" fillId="0" borderId="18" xfId="0" quotePrefix="1" applyFont="1" applyBorder="1" applyAlignment="1">
      <alignment horizontal="right"/>
    </xf>
    <xf numFmtId="0" fontId="0" fillId="0" borderId="19" xfId="0" applyBorder="1"/>
    <xf numFmtId="0" fontId="0" fillId="0" borderId="0" xfId="0" applyAlignment="1">
      <alignment horizontal="center"/>
    </xf>
    <xf numFmtId="0" fontId="5" fillId="0" borderId="22" xfId="0" applyFont="1" applyBorder="1" applyAlignment="1">
      <alignment horizontal="left" indent="2"/>
    </xf>
    <xf numFmtId="0" fontId="9" fillId="0" borderId="17" xfId="0" applyFont="1" applyBorder="1" applyAlignment="1">
      <alignment horizontal="center"/>
    </xf>
    <xf numFmtId="0" fontId="5" fillId="0" borderId="23" xfId="0" applyFont="1" applyFill="1" applyBorder="1" applyAlignment="1">
      <alignment horizontal="left"/>
    </xf>
    <xf numFmtId="0" fontId="9" fillId="0" borderId="0" xfId="0" applyFont="1" applyAlignment="1">
      <alignment horizontal="center"/>
    </xf>
    <xf numFmtId="49" fontId="0" fillId="0" borderId="0" xfId="0" applyNumberFormat="1"/>
    <xf numFmtId="49" fontId="5" fillId="0" borderId="0" xfId="0" quotePrefix="1" applyNumberFormat="1" applyFont="1"/>
    <xf numFmtId="0" fontId="5" fillId="0" borderId="0" xfId="0" applyFont="1" applyFill="1" applyBorder="1" applyAlignment="1">
      <alignment horizontal="left"/>
    </xf>
    <xf numFmtId="0" fontId="9" fillId="0" borderId="14" xfId="0" applyFont="1" applyBorder="1" applyAlignment="1">
      <alignment horizontal="center"/>
    </xf>
    <xf numFmtId="0" fontId="5" fillId="0" borderId="22" xfId="0" applyFont="1" applyFill="1" applyBorder="1"/>
    <xf numFmtId="0" fontId="5" fillId="0" borderId="24" xfId="0" applyFont="1" applyBorder="1" applyAlignment="1">
      <alignment horizontal="right"/>
    </xf>
    <xf numFmtId="0" fontId="0" fillId="0" borderId="19" xfId="0" applyFill="1" applyBorder="1"/>
    <xf numFmtId="0" fontId="0" fillId="0" borderId="0" xfId="0" applyFill="1"/>
    <xf numFmtId="0" fontId="0" fillId="0" borderId="14" xfId="0" applyFill="1" applyBorder="1"/>
    <xf numFmtId="0" fontId="5" fillId="0" borderId="9" xfId="0" applyFont="1" applyBorder="1" applyAlignment="1">
      <alignment horizontal="right"/>
    </xf>
    <xf numFmtId="0" fontId="0" fillId="0" borderId="16" xfId="0" applyFill="1" applyBorder="1"/>
    <xf numFmtId="0" fontId="5" fillId="0" borderId="14" xfId="0" applyFont="1" applyFill="1" applyBorder="1"/>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0" fillId="0" borderId="0" xfId="0" applyAlignment="1">
      <alignment horizontal="left" wrapText="1"/>
    </xf>
    <xf numFmtId="0" fontId="0" fillId="0" borderId="0" xfId="0" applyAlignment="1">
      <alignment vertical="top" wrapText="1"/>
    </xf>
    <xf numFmtId="0" fontId="0" fillId="0" borderId="0" xfId="0" applyAlignment="1"/>
    <xf numFmtId="0" fontId="23" fillId="0" borderId="0" xfId="0" applyFont="1" applyAlignment="1">
      <alignment horizontal="left"/>
    </xf>
    <xf numFmtId="0" fontId="10" fillId="0" borderId="0" xfId="0" applyFont="1" applyAlignment="1">
      <alignment wrapText="1"/>
    </xf>
    <xf numFmtId="0" fontId="10" fillId="0" borderId="0" xfId="0" applyFont="1"/>
    <xf numFmtId="0" fontId="0" fillId="0" borderId="25" xfId="0" applyBorder="1"/>
    <xf numFmtId="0" fontId="4" fillId="0" borderId="25" xfId="0" applyFont="1" applyBorder="1"/>
    <xf numFmtId="0" fontId="4" fillId="0" borderId="25" xfId="0" applyFont="1" applyBorder="1" applyAlignment="1">
      <alignment horizontal="left"/>
    </xf>
    <xf numFmtId="0" fontId="0" fillId="0" borderId="25" xfId="0" applyBorder="1" applyAlignment="1">
      <alignment horizontal="right"/>
    </xf>
    <xf numFmtId="49" fontId="10" fillId="0" borderId="0" xfId="0" applyNumberFormat="1" applyFont="1" applyAlignment="1">
      <alignment wrapText="1"/>
    </xf>
    <xf numFmtId="49" fontId="0" fillId="0" borderId="25" xfId="0" applyNumberFormat="1" applyBorder="1"/>
    <xf numFmtId="49" fontId="23" fillId="0" borderId="0" xfId="0" applyNumberFormat="1" applyFont="1"/>
    <xf numFmtId="0" fontId="23" fillId="0" borderId="0" xfId="0" applyFont="1"/>
    <xf numFmtId="0" fontId="23" fillId="0" borderId="0" xfId="0" applyFont="1" applyAlignment="1">
      <alignment horizontal="right"/>
    </xf>
    <xf numFmtId="49" fontId="9" fillId="0" borderId="28" xfId="0" applyNumberFormat="1" applyFont="1" applyBorder="1" applyAlignment="1">
      <alignment horizontal="center" wrapText="1"/>
    </xf>
    <xf numFmtId="2" fontId="7" fillId="3" borderId="1" xfId="0" applyNumberFormat="1" applyFont="1" applyFill="1" applyBorder="1"/>
    <xf numFmtId="49" fontId="10" fillId="0" borderId="26" xfId="0" applyNumberFormat="1" applyFont="1" applyBorder="1" applyAlignment="1">
      <alignment wrapText="1"/>
    </xf>
    <xf numFmtId="0" fontId="10" fillId="0" borderId="26" xfId="0" applyFont="1" applyBorder="1"/>
    <xf numFmtId="0" fontId="10" fillId="0" borderId="26" xfId="0" applyFont="1" applyBorder="1" applyAlignment="1">
      <alignment wrapText="1"/>
    </xf>
    <xf numFmtId="0" fontId="10" fillId="0" borderId="26" xfId="0" applyFont="1" applyBorder="1"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left" vertical="center" wrapText="1"/>
    </xf>
    <xf numFmtId="0" fontId="5" fillId="0" borderId="0" xfId="0" applyFont="1" applyAlignment="1">
      <alignment horizontal="left" vertical="center"/>
    </xf>
    <xf numFmtId="14" fontId="0" fillId="0" borderId="0" xfId="0" quotePrefix="1" applyNumberFormat="1"/>
    <xf numFmtId="0" fontId="0" fillId="0" borderId="0" xfId="0" applyBorder="1"/>
    <xf numFmtId="0" fontId="0" fillId="0" borderId="0" xfId="0" applyBorder="1" applyAlignment="1">
      <alignment horizontal="left"/>
    </xf>
    <xf numFmtId="0" fontId="3" fillId="0" borderId="0" xfId="0" applyFont="1" applyBorder="1" applyAlignment="1">
      <alignment horizontal="center"/>
    </xf>
    <xf numFmtId="0" fontId="10" fillId="0" borderId="0" xfId="0" applyFont="1" applyBorder="1"/>
    <xf numFmtId="0" fontId="10" fillId="0" borderId="0" xfId="0" applyFont="1" applyBorder="1" applyAlignment="1">
      <alignment wrapText="1"/>
    </xf>
    <xf numFmtId="0" fontId="5" fillId="0" borderId="0" xfId="0" applyFont="1" applyBorder="1" applyAlignment="1"/>
    <xf numFmtId="0" fontId="5" fillId="0" borderId="0" xfId="0" applyFont="1" applyBorder="1"/>
    <xf numFmtId="0" fontId="9" fillId="0" borderId="0" xfId="0" applyFont="1" applyBorder="1"/>
    <xf numFmtId="0" fontId="0" fillId="0" borderId="0" xfId="0" applyBorder="1" applyAlignment="1">
      <alignment horizontal="right"/>
    </xf>
    <xf numFmtId="0" fontId="5" fillId="0" borderId="0" xfId="0" applyFont="1" applyBorder="1" applyAlignment="1">
      <alignment horizontal="left"/>
    </xf>
    <xf numFmtId="0" fontId="5" fillId="0" borderId="0" xfId="0" applyFont="1" applyBorder="1" applyAlignment="1">
      <alignment horizontal="right"/>
    </xf>
    <xf numFmtId="0" fontId="3" fillId="0" borderId="0" xfId="0" applyFont="1" applyBorder="1"/>
    <xf numFmtId="0" fontId="9" fillId="0" borderId="0" xfId="0" applyFont="1" applyBorder="1" applyAlignment="1">
      <alignment horizontal="left"/>
    </xf>
    <xf numFmtId="0" fontId="5" fillId="0" borderId="0" xfId="0" applyFont="1" applyBorder="1" applyAlignment="1">
      <alignment horizontal="left" indent="1"/>
    </xf>
    <xf numFmtId="0" fontId="23" fillId="0" borderId="0" xfId="0" applyFont="1" applyBorder="1"/>
    <xf numFmtId="0" fontId="23" fillId="0" borderId="0" xfId="0" applyFont="1" applyBorder="1" applyAlignment="1">
      <alignment horizontal="left"/>
    </xf>
    <xf numFmtId="0" fontId="21" fillId="0" borderId="0" xfId="0" applyFont="1" applyBorder="1"/>
    <xf numFmtId="0" fontId="5" fillId="0" borderId="0" xfId="0" applyFont="1" applyBorder="1" applyAlignment="1">
      <alignment wrapText="1"/>
    </xf>
    <xf numFmtId="0" fontId="0" fillId="0" borderId="0" xfId="0" applyBorder="1" applyAlignment="1">
      <alignment vertical="center"/>
    </xf>
    <xf numFmtId="0" fontId="0" fillId="0" borderId="0" xfId="0" applyBorder="1" applyAlignment="1">
      <alignment horizontal="left" vertical="center"/>
    </xf>
    <xf numFmtId="0" fontId="15" fillId="0" borderId="0" xfId="0" applyFont="1" applyBorder="1"/>
    <xf numFmtId="0" fontId="17" fillId="0" borderId="0" xfId="0" applyFont="1" applyBorder="1" applyAlignment="1">
      <alignment horizontal="left" indent="4"/>
    </xf>
    <xf numFmtId="0" fontId="17" fillId="0" borderId="0" xfId="0" applyFont="1" applyBorder="1" applyAlignment="1"/>
    <xf numFmtId="0" fontId="5" fillId="0" borderId="0" xfId="0" applyFont="1" applyBorder="1" applyAlignment="1">
      <alignment horizontal="left" indent="4"/>
    </xf>
    <xf numFmtId="0" fontId="9" fillId="0" borderId="30" xfId="0" applyFont="1" applyBorder="1" applyAlignment="1">
      <alignment horizontal="center"/>
    </xf>
    <xf numFmtId="0" fontId="2" fillId="0" borderId="0" xfId="1"/>
    <xf numFmtId="49" fontId="9" fillId="0" borderId="28" xfId="1" applyNumberFormat="1" applyFont="1" applyBorder="1" applyAlignment="1">
      <alignment horizontal="center" wrapText="1"/>
    </xf>
    <xf numFmtId="49" fontId="2" fillId="0" borderId="0" xfId="1" applyNumberFormat="1"/>
    <xf numFmtId="0" fontId="23" fillId="0" borderId="0" xfId="1" applyFont="1" applyAlignment="1">
      <alignment horizontal="right"/>
    </xf>
    <xf numFmtId="0" fontId="23" fillId="0" borderId="0" xfId="1" applyFont="1"/>
    <xf numFmtId="49" fontId="23" fillId="0" borderId="0" xfId="1" applyNumberFormat="1" applyFont="1"/>
    <xf numFmtId="0" fontId="23" fillId="0" borderId="0" xfId="1" applyFont="1" applyAlignment="1">
      <alignment horizontal="left"/>
    </xf>
    <xf numFmtId="0" fontId="15" fillId="0" borderId="0" xfId="1" applyFont="1"/>
    <xf numFmtId="0" fontId="5" fillId="0" borderId="0" xfId="1" applyFont="1" applyAlignment="1">
      <alignment horizontal="center"/>
    </xf>
    <xf numFmtId="0" fontId="9" fillId="0" borderId="0" xfId="1" applyFont="1"/>
    <xf numFmtId="0" fontId="5" fillId="0" borderId="0" xfId="1" applyFont="1" applyAlignment="1">
      <alignment horizontal="left"/>
    </xf>
    <xf numFmtId="0" fontId="2" fillId="0" borderId="0" xfId="1" applyAlignment="1">
      <alignment horizontal="left"/>
    </xf>
    <xf numFmtId="49" fontId="5" fillId="0" borderId="0" xfId="1" applyNumberFormat="1" applyFont="1"/>
    <xf numFmtId="0" fontId="5" fillId="0" borderId="0" xfId="1" applyFont="1"/>
    <xf numFmtId="0" fontId="28" fillId="0" borderId="0" xfId="1" applyFont="1" applyAlignment="1"/>
    <xf numFmtId="0" fontId="12" fillId="0" borderId="0" xfId="1" applyFont="1"/>
    <xf numFmtId="0" fontId="3" fillId="0" borderId="0" xfId="1" applyFont="1"/>
    <xf numFmtId="0" fontId="2" fillId="0" borderId="0" xfId="1" applyAlignment="1"/>
    <xf numFmtId="0" fontId="21" fillId="0" borderId="0" xfId="1" applyFont="1"/>
    <xf numFmtId="0" fontId="5" fillId="0" borderId="0" xfId="1" quotePrefix="1" applyFont="1"/>
    <xf numFmtId="0" fontId="5" fillId="0" borderId="0" xfId="1" applyFont="1" applyAlignment="1">
      <alignment horizontal="left" indent="1"/>
    </xf>
    <xf numFmtId="0" fontId="2" fillId="0" borderId="0" xfId="1" applyAlignment="1">
      <alignment horizontal="right"/>
    </xf>
    <xf numFmtId="0" fontId="3" fillId="0" borderId="0" xfId="1" applyFont="1" applyAlignment="1">
      <alignment horizontal="center"/>
    </xf>
    <xf numFmtId="0" fontId="9" fillId="0" borderId="0" xfId="1" applyFont="1" applyAlignment="1">
      <alignment horizontal="left"/>
    </xf>
    <xf numFmtId="0" fontId="7" fillId="0" borderId="0" xfId="1" applyFont="1"/>
    <xf numFmtId="0" fontId="5" fillId="0" borderId="0" xfId="1" applyFont="1" applyAlignment="1">
      <alignment horizontal="right"/>
    </xf>
    <xf numFmtId="0" fontId="5" fillId="0" borderId="0" xfId="1" applyFont="1" applyAlignment="1">
      <alignment horizontal="left" indent="2"/>
    </xf>
    <xf numFmtId="49" fontId="5" fillId="0" borderId="0" xfId="1" quotePrefix="1" applyNumberFormat="1" applyFont="1"/>
    <xf numFmtId="0" fontId="5" fillId="0" borderId="0" xfId="1" applyFont="1" applyAlignment="1"/>
    <xf numFmtId="14" fontId="5" fillId="0" borderId="0" xfId="1" quotePrefix="1" applyNumberFormat="1" applyFont="1"/>
    <xf numFmtId="0" fontId="10" fillId="0" borderId="26" xfId="1" applyFont="1" applyBorder="1" applyAlignment="1">
      <alignment horizontal="center"/>
    </xf>
    <xf numFmtId="0" fontId="10" fillId="0" borderId="26" xfId="1" applyFont="1" applyBorder="1" applyAlignment="1">
      <alignment wrapText="1"/>
    </xf>
    <xf numFmtId="0" fontId="10" fillId="0" borderId="26" xfId="1" applyFont="1" applyBorder="1"/>
    <xf numFmtId="49" fontId="10" fillId="0" borderId="26" xfId="1" applyNumberFormat="1" applyFont="1" applyBorder="1" applyAlignment="1">
      <alignment wrapText="1"/>
    </xf>
    <xf numFmtId="0" fontId="9" fillId="0" borderId="0" xfId="1" applyFont="1" applyAlignment="1">
      <alignment horizontal="center"/>
    </xf>
    <xf numFmtId="0" fontId="11" fillId="0" borderId="0" xfId="0" applyFont="1" applyBorder="1" applyAlignment="1">
      <alignment horizontal="left"/>
    </xf>
    <xf numFmtId="0" fontId="5" fillId="0" borderId="0" xfId="0" applyFont="1" applyBorder="1" applyAlignment="1">
      <alignment vertical="top" wrapText="1"/>
    </xf>
    <xf numFmtId="0" fontId="10" fillId="0" borderId="0" xfId="0" applyFont="1" applyBorder="1" applyAlignment="1">
      <alignment horizontal="right"/>
    </xf>
    <xf numFmtId="0" fontId="8" fillId="0" borderId="0" xfId="0" applyFont="1" applyAlignment="1">
      <alignment horizontal="left" indent="1"/>
    </xf>
    <xf numFmtId="0" fontId="9" fillId="0" borderId="0" xfId="0" applyFont="1" applyBorder="1" applyAlignment="1">
      <alignment wrapText="1"/>
    </xf>
    <xf numFmtId="0" fontId="5" fillId="0" borderId="0" xfId="0" applyFont="1" applyAlignment="1">
      <alignment horizontal="center" wrapText="1"/>
    </xf>
    <xf numFmtId="0" fontId="5" fillId="0" borderId="0" xfId="0" applyFont="1" applyAlignment="1">
      <alignment horizontal="left" wrapText="1"/>
    </xf>
    <xf numFmtId="49" fontId="10" fillId="0" borderId="26" xfId="0" applyNumberFormat="1" applyFont="1" applyBorder="1" applyAlignment="1">
      <alignment horizontal="center" wrapText="1"/>
    </xf>
    <xf numFmtId="0" fontId="5" fillId="0" borderId="0" xfId="0" quotePrefix="1" applyFont="1" applyAlignment="1">
      <alignment horizontal="center"/>
    </xf>
    <xf numFmtId="0" fontId="0" fillId="0" borderId="0" xfId="0" quotePrefix="1" applyAlignment="1">
      <alignment horizontal="center"/>
    </xf>
    <xf numFmtId="0" fontId="5" fillId="0" borderId="34" xfId="0" applyFont="1" applyBorder="1"/>
    <xf numFmtId="0" fontId="5" fillId="0" borderId="9" xfId="0" applyFont="1" applyBorder="1"/>
    <xf numFmtId="0" fontId="0" fillId="0" borderId="24" xfId="0" applyBorder="1"/>
    <xf numFmtId="49" fontId="10" fillId="0" borderId="0" xfId="0" applyNumberFormat="1" applyFont="1" applyBorder="1" applyAlignment="1">
      <alignment wrapText="1"/>
    </xf>
    <xf numFmtId="0" fontId="10" fillId="0" borderId="0" xfId="0" applyFont="1" applyBorder="1" applyAlignment="1">
      <alignment horizontal="center"/>
    </xf>
    <xf numFmtId="14" fontId="5" fillId="0" borderId="0" xfId="0" quotePrefix="1" applyNumberFormat="1" applyFont="1" applyBorder="1"/>
    <xf numFmtId="0" fontId="5" fillId="0" borderId="0" xfId="0" applyFont="1" applyBorder="1" applyAlignment="1">
      <alignment horizontal="center"/>
    </xf>
    <xf numFmtId="49" fontId="5" fillId="0" borderId="0" xfId="0" applyNumberFormat="1" applyFont="1" applyBorder="1"/>
    <xf numFmtId="49" fontId="0" fillId="0" borderId="0" xfId="0" applyNumberFormat="1" applyBorder="1"/>
    <xf numFmtId="49" fontId="5" fillId="0" borderId="0" xfId="0" quotePrefix="1" applyNumberFormat="1" applyFont="1" applyBorder="1"/>
    <xf numFmtId="0" fontId="5" fillId="0" borderId="0" xfId="0" quotePrefix="1" applyFont="1" applyBorder="1"/>
    <xf numFmtId="49" fontId="23" fillId="0" borderId="0" xfId="0" applyNumberFormat="1" applyFont="1" applyBorder="1" applyAlignment="1">
      <alignment horizontal="left"/>
    </xf>
    <xf numFmtId="49" fontId="23" fillId="0" borderId="0" xfId="0" applyNumberFormat="1" applyFont="1" applyBorder="1"/>
    <xf numFmtId="0" fontId="23" fillId="0" borderId="0" xfId="0" applyFont="1" applyBorder="1" applyAlignment="1">
      <alignment horizontal="right"/>
    </xf>
    <xf numFmtId="49" fontId="9" fillId="0" borderId="31" xfId="0" applyNumberFormat="1" applyFont="1" applyBorder="1" applyAlignment="1">
      <alignment horizontal="center" wrapText="1"/>
    </xf>
    <xf numFmtId="10" fontId="0" fillId="0" borderId="0" xfId="0" applyNumberFormat="1" applyAlignment="1">
      <alignment horizontal="center"/>
    </xf>
    <xf numFmtId="9" fontId="0" fillId="0" borderId="0" xfId="0" applyNumberFormat="1" applyAlignment="1">
      <alignment horizontal="center"/>
    </xf>
    <xf numFmtId="0" fontId="2" fillId="0" borderId="0" xfId="1" applyAlignment="1">
      <alignment horizontal="center"/>
    </xf>
    <xf numFmtId="10" fontId="5" fillId="0" borderId="0" xfId="0" applyNumberFormat="1" applyFont="1" applyAlignment="1">
      <alignment horizontal="center"/>
    </xf>
    <xf numFmtId="0" fontId="0" fillId="0" borderId="0" xfId="0" applyBorder="1" applyAlignment="1">
      <alignment horizontal="center"/>
    </xf>
    <xf numFmtId="0" fontId="0" fillId="0" borderId="33" xfId="0" applyBorder="1" applyAlignment="1">
      <alignment horizontal="center"/>
    </xf>
    <xf numFmtId="0" fontId="31" fillId="0" borderId="0" xfId="0" applyFont="1" applyAlignment="1">
      <alignment wrapText="1"/>
    </xf>
    <xf numFmtId="0" fontId="0" fillId="5" borderId="0" xfId="0" applyFill="1"/>
    <xf numFmtId="0" fontId="9" fillId="5" borderId="26" xfId="0" applyFont="1" applyFill="1" applyBorder="1" applyAlignment="1">
      <alignment wrapText="1"/>
    </xf>
    <xf numFmtId="0" fontId="23" fillId="5" borderId="0" xfId="0" applyFont="1" applyFill="1"/>
    <xf numFmtId="0" fontId="5" fillId="5" borderId="0" xfId="0" applyFont="1" applyFill="1"/>
    <xf numFmtId="0" fontId="31" fillId="0" borderId="26" xfId="0" applyFont="1" applyBorder="1" applyAlignment="1">
      <alignment wrapText="1"/>
    </xf>
    <xf numFmtId="0" fontId="5" fillId="0" borderId="26" xfId="0" applyFont="1" applyBorder="1" applyAlignment="1">
      <alignment horizontal="center"/>
    </xf>
    <xf numFmtId="0" fontId="9" fillId="0" borderId="26" xfId="0" applyFont="1" applyBorder="1" applyAlignment="1">
      <alignment horizontal="left"/>
    </xf>
    <xf numFmtId="49" fontId="10" fillId="0" borderId="0" xfId="0" applyNumberFormat="1" applyFont="1" applyBorder="1" applyAlignment="1">
      <alignment horizontal="center" wrapText="1"/>
    </xf>
    <xf numFmtId="0" fontId="31" fillId="0" borderId="0" xfId="0" applyFont="1" applyBorder="1" applyAlignment="1">
      <alignment wrapText="1"/>
    </xf>
    <xf numFmtId="0" fontId="9" fillId="5" borderId="0" xfId="0" applyFont="1" applyFill="1" applyBorder="1" applyAlignment="1">
      <alignment wrapText="1"/>
    </xf>
    <xf numFmtId="0" fontId="0" fillId="5" borderId="0" xfId="0" applyFill="1" applyAlignment="1">
      <alignment horizontal="left" wrapText="1"/>
    </xf>
    <xf numFmtId="0" fontId="0" fillId="5" borderId="0" xfId="0" applyFill="1" applyAlignment="1">
      <alignment horizontal="left"/>
    </xf>
    <xf numFmtId="0" fontId="0" fillId="5" borderId="0" xfId="0" applyFill="1" applyAlignment="1">
      <alignment wrapText="1"/>
    </xf>
    <xf numFmtId="0" fontId="5" fillId="5" borderId="0" xfId="0" applyFont="1" applyFill="1" applyAlignment="1">
      <alignment vertical="top" wrapText="1"/>
    </xf>
    <xf numFmtId="0" fontId="0" fillId="5" borderId="0" xfId="0" applyFill="1" applyAlignment="1">
      <alignment vertical="top" wrapText="1"/>
    </xf>
    <xf numFmtId="0" fontId="0" fillId="5" borderId="0" xfId="0" applyFill="1" applyAlignment="1"/>
    <xf numFmtId="0" fontId="0" fillId="5" borderId="0" xfId="0" applyFill="1" applyAlignment="1">
      <alignment horizontal="right"/>
    </xf>
    <xf numFmtId="0" fontId="0" fillId="5" borderId="0" xfId="0" applyFill="1" applyBorder="1"/>
    <xf numFmtId="164" fontId="0" fillId="0" borderId="0" xfId="0" applyNumberFormat="1" applyBorder="1"/>
    <xf numFmtId="164" fontId="5" fillId="0" borderId="0" xfId="0" applyNumberFormat="1" applyFont="1" applyBorder="1"/>
    <xf numFmtId="44" fontId="5" fillId="3" borderId="1" xfId="2" applyFont="1" applyFill="1" applyBorder="1"/>
    <xf numFmtId="44" fontId="0" fillId="0" borderId="0" xfId="2" applyFont="1" applyBorder="1" applyAlignment="1">
      <alignment horizontal="right"/>
    </xf>
    <xf numFmtId="44" fontId="0" fillId="0" borderId="0" xfId="2" applyFont="1" applyBorder="1"/>
    <xf numFmtId="44" fontId="5" fillId="0" borderId="0" xfId="2" applyFont="1" applyBorder="1"/>
    <xf numFmtId="164" fontId="0" fillId="5" borderId="0" xfId="0" applyNumberFormat="1" applyFill="1"/>
    <xf numFmtId="44" fontId="5" fillId="2" borderId="1" xfId="2" quotePrefix="1" applyFont="1" applyFill="1" applyBorder="1"/>
    <xf numFmtId="44" fontId="4" fillId="0" borderId="0" xfId="2" applyFont="1"/>
    <xf numFmtId="44" fontId="5" fillId="0" borderId="0" xfId="2" applyFont="1"/>
    <xf numFmtId="44" fontId="0" fillId="0" borderId="0" xfId="2" applyFont="1"/>
    <xf numFmtId="44" fontId="0" fillId="5" borderId="0" xfId="2" applyFont="1" applyFill="1"/>
    <xf numFmtId="44" fontId="9" fillId="5" borderId="40" xfId="2" applyFont="1" applyFill="1" applyBorder="1"/>
    <xf numFmtId="44" fontId="5" fillId="4" borderId="0" xfId="2" quotePrefix="1" applyFont="1" applyFill="1" applyBorder="1"/>
    <xf numFmtId="44" fontId="5" fillId="5" borderId="0" xfId="2" applyFont="1" applyFill="1"/>
    <xf numFmtId="44" fontId="9" fillId="0" borderId="0" xfId="2" applyFont="1"/>
    <xf numFmtId="44" fontId="0" fillId="0" borderId="0" xfId="2" applyFont="1" applyAlignment="1">
      <alignment horizontal="right"/>
    </xf>
    <xf numFmtId="44" fontId="5" fillId="0" borderId="0" xfId="2" applyFont="1" applyAlignment="1">
      <alignment horizontal="left" indent="1"/>
    </xf>
    <xf numFmtId="44" fontId="5" fillId="5" borderId="0" xfId="2" quotePrefix="1" applyFont="1" applyFill="1"/>
    <xf numFmtId="44" fontId="0" fillId="5" borderId="40" xfId="2" applyFont="1" applyFill="1" applyBorder="1"/>
    <xf numFmtId="44" fontId="5" fillId="0" borderId="0" xfId="2" quotePrefix="1" applyFont="1" applyFill="1" applyBorder="1"/>
    <xf numFmtId="164" fontId="9" fillId="5" borderId="40" xfId="0" applyNumberFormat="1" applyFont="1" applyFill="1" applyBorder="1"/>
    <xf numFmtId="164" fontId="0" fillId="5" borderId="40" xfId="0" applyNumberFormat="1" applyFill="1" applyBorder="1"/>
    <xf numFmtId="0" fontId="10" fillId="5" borderId="26" xfId="0" applyFont="1" applyFill="1" applyBorder="1" applyAlignment="1">
      <alignment wrapText="1"/>
    </xf>
    <xf numFmtId="0" fontId="5" fillId="5" borderId="0" xfId="0" applyFont="1" applyFill="1" applyAlignment="1">
      <alignment wrapText="1"/>
    </xf>
    <xf numFmtId="0" fontId="33" fillId="0" borderId="26" xfId="0" applyFont="1" applyBorder="1" applyAlignment="1">
      <alignment wrapText="1"/>
    </xf>
    <xf numFmtId="0" fontId="33" fillId="0" borderId="0" xfId="0" applyFont="1" applyBorder="1" applyAlignment="1">
      <alignment wrapText="1"/>
    </xf>
    <xf numFmtId="0" fontId="10" fillId="5" borderId="0" xfId="0" applyFont="1" applyFill="1" applyBorder="1" applyAlignment="1">
      <alignment wrapText="1"/>
    </xf>
    <xf numFmtId="44" fontId="0" fillId="5" borderId="0" xfId="0" applyNumberFormat="1" applyFill="1"/>
    <xf numFmtId="44" fontId="9" fillId="5" borderId="40" xfId="0" applyNumberFormat="1" applyFont="1" applyFill="1" applyBorder="1"/>
    <xf numFmtId="0" fontId="5" fillId="5" borderId="0" xfId="0" applyFont="1" applyFill="1" applyAlignment="1">
      <alignment horizontal="left" vertical="center" wrapText="1"/>
    </xf>
    <xf numFmtId="0" fontId="10" fillId="0" borderId="26" xfId="0" applyFont="1" applyBorder="1" applyAlignment="1">
      <alignment horizontal="left"/>
    </xf>
    <xf numFmtId="44" fontId="5" fillId="5" borderId="40" xfId="0" applyNumberFormat="1" applyFont="1" applyFill="1" applyBorder="1"/>
    <xf numFmtId="44" fontId="9" fillId="5" borderId="0" xfId="0" applyNumberFormat="1" applyFont="1" applyFill="1" applyBorder="1"/>
    <xf numFmtId="0" fontId="2" fillId="5" borderId="0" xfId="1" applyFill="1"/>
    <xf numFmtId="44" fontId="2" fillId="5" borderId="0" xfId="1" applyNumberFormat="1" applyFill="1"/>
    <xf numFmtId="44" fontId="35" fillId="5" borderId="40" xfId="1" applyNumberFormat="1" applyFont="1" applyFill="1" applyBorder="1"/>
    <xf numFmtId="49" fontId="0" fillId="7" borderId="27" xfId="0" applyNumberFormat="1" applyFill="1" applyBorder="1"/>
    <xf numFmtId="49" fontId="0" fillId="7" borderId="14" xfId="0" applyNumberFormat="1" applyFill="1" applyBorder="1"/>
    <xf numFmtId="0" fontId="34" fillId="5" borderId="0" xfId="1" applyFont="1" applyFill="1" applyAlignment="1">
      <alignment horizontal="left" wrapText="1"/>
    </xf>
    <xf numFmtId="10" fontId="5" fillId="0" borderId="0" xfId="0" applyNumberFormat="1" applyFont="1" applyBorder="1" applyAlignment="1">
      <alignment horizontal="center"/>
    </xf>
    <xf numFmtId="10" fontId="5" fillId="0" borderId="0" xfId="1" applyNumberFormat="1" applyFont="1" applyAlignment="1">
      <alignment horizontal="center"/>
    </xf>
    <xf numFmtId="0" fontId="14" fillId="0" borderId="0" xfId="1" applyFont="1" applyAlignment="1">
      <alignment horizontal="center"/>
    </xf>
    <xf numFmtId="0" fontId="37" fillId="0" borderId="0" xfId="0" applyFont="1" applyAlignment="1">
      <alignment horizontal="left" indent="4"/>
    </xf>
    <xf numFmtId="0" fontId="38" fillId="0" borderId="0" xfId="0" applyFont="1" applyAlignment="1">
      <alignment horizontal="left"/>
    </xf>
    <xf numFmtId="0" fontId="17" fillId="0" borderId="0" xfId="0" applyFont="1" applyAlignment="1">
      <alignment horizontal="left" indent="4"/>
    </xf>
    <xf numFmtId="0" fontId="5" fillId="0" borderId="0" xfId="1" applyFont="1" applyAlignment="1">
      <alignment horizontal="left" wrapText="1"/>
    </xf>
    <xf numFmtId="44" fontId="23" fillId="0" borderId="0" xfId="2" applyFont="1"/>
    <xf numFmtId="0" fontId="42" fillId="0" borderId="0" xfId="0" applyFont="1" applyFill="1" applyBorder="1" applyAlignment="1"/>
    <xf numFmtId="0" fontId="43" fillId="0" borderId="0" xfId="1" applyFont="1"/>
    <xf numFmtId="49" fontId="43" fillId="0" borderId="0" xfId="1" applyNumberFormat="1" applyFont="1"/>
    <xf numFmtId="49" fontId="14" fillId="0" borderId="0" xfId="1" applyNumberFormat="1" applyFont="1"/>
    <xf numFmtId="0" fontId="17" fillId="0" borderId="0" xfId="1" applyFont="1" applyAlignment="1">
      <alignment horizontal="left" vertical="top" wrapText="1"/>
    </xf>
    <xf numFmtId="0" fontId="12" fillId="0" borderId="0" xfId="0" applyFont="1"/>
    <xf numFmtId="0" fontId="12" fillId="0" borderId="0" xfId="1" applyFont="1" applyAlignment="1">
      <alignment horizontal="left"/>
    </xf>
    <xf numFmtId="0" fontId="1" fillId="0" borderId="0" xfId="1" applyFont="1" applyAlignment="1">
      <alignment horizontal="center"/>
    </xf>
    <xf numFmtId="0" fontId="15" fillId="0" borderId="0" xfId="0" applyFont="1" applyAlignment="1">
      <alignment horizontal="left" indent="2"/>
    </xf>
    <xf numFmtId="0" fontId="0" fillId="0" borderId="0" xfId="0" applyAlignment="1">
      <alignment horizontal="left" indent="4"/>
    </xf>
    <xf numFmtId="0" fontId="0" fillId="0" borderId="0" xfId="0" applyAlignment="1">
      <alignment horizontal="left" indent="3"/>
    </xf>
    <xf numFmtId="0" fontId="5" fillId="0" borderId="0" xfId="0" applyFont="1" applyAlignment="1">
      <alignment horizontal="left" indent="3"/>
    </xf>
    <xf numFmtId="0" fontId="15" fillId="0" borderId="0" xfId="1" applyFont="1" applyAlignment="1">
      <alignment horizontal="left" indent="2"/>
    </xf>
    <xf numFmtId="49" fontId="10" fillId="0" borderId="0" xfId="0" applyNumberFormat="1" applyFont="1" applyAlignment="1">
      <alignment horizontal="center" wrapText="1"/>
    </xf>
    <xf numFmtId="44" fontId="9" fillId="5" borderId="0" xfId="2" applyFont="1" applyFill="1" applyBorder="1"/>
    <xf numFmtId="0" fontId="33" fillId="0" borderId="0" xfId="0" applyFont="1" applyAlignment="1">
      <alignment wrapText="1"/>
    </xf>
    <xf numFmtId="0" fontId="10" fillId="5" borderId="0" xfId="0" applyFont="1" applyFill="1" applyAlignment="1">
      <alignment wrapText="1"/>
    </xf>
    <xf numFmtId="44" fontId="9" fillId="5" borderId="0" xfId="0" applyNumberFormat="1" applyFont="1" applyFill="1"/>
    <xf numFmtId="0" fontId="5" fillId="0" borderId="23" xfId="0" applyFont="1" applyBorder="1" applyAlignment="1">
      <alignment horizontal="left"/>
    </xf>
    <xf numFmtId="0" fontId="5" fillId="0" borderId="22" xfId="0" applyFont="1" applyBorder="1"/>
    <xf numFmtId="0" fontId="0" fillId="0" borderId="14" xfId="0" applyBorder="1"/>
    <xf numFmtId="0" fontId="5" fillId="0" borderId="14" xfId="0" applyFont="1" applyBorder="1"/>
    <xf numFmtId="3" fontId="0" fillId="0" borderId="0" xfId="0" applyNumberFormat="1" applyAlignment="1">
      <alignment horizontal="center"/>
    </xf>
    <xf numFmtId="0" fontId="5" fillId="0" borderId="0" xfId="2" quotePrefix="1" applyNumberFormat="1" applyFont="1" applyFill="1" applyBorder="1"/>
    <xf numFmtId="44" fontId="1" fillId="0" borderId="0" xfId="2" applyFont="1"/>
    <xf numFmtId="44" fontId="1" fillId="5" borderId="0" xfId="2" applyFont="1" applyFill="1"/>
    <xf numFmtId="0" fontId="1" fillId="0" borderId="0" xfId="1" applyFont="1" applyAlignment="1">
      <alignment horizontal="left"/>
    </xf>
    <xf numFmtId="44" fontId="1" fillId="0" borderId="0" xfId="2" applyFont="1" applyAlignment="1">
      <alignment horizontal="right"/>
    </xf>
    <xf numFmtId="44" fontId="5" fillId="0" borderId="0" xfId="2" applyFont="1" applyFill="1" applyBorder="1"/>
    <xf numFmtId="0" fontId="5" fillId="0" borderId="0" xfId="0" applyFont="1" applyAlignment="1">
      <alignment horizontal="left" vertical="top" wrapText="1"/>
    </xf>
    <xf numFmtId="0" fontId="5" fillId="0" borderId="0" xfId="0" applyFont="1" applyAlignment="1">
      <alignment vertical="top" wrapText="1"/>
    </xf>
    <xf numFmtId="0" fontId="8" fillId="0" borderId="0" xfId="0" applyFont="1" applyAlignment="1">
      <alignment horizontal="center"/>
    </xf>
    <xf numFmtId="0" fontId="11" fillId="0" borderId="0" xfId="0" applyFont="1" applyAlignment="1">
      <alignment horizontal="center"/>
    </xf>
    <xf numFmtId="0" fontId="5" fillId="0" borderId="0" xfId="0" applyFont="1" applyAlignment="1">
      <alignment vertical="center" wrapText="1"/>
    </xf>
    <xf numFmtId="0" fontId="5" fillId="0" borderId="0" xfId="0" applyFont="1" applyAlignment="1">
      <alignment wrapText="1"/>
    </xf>
    <xf numFmtId="0" fontId="0" fillId="0" borderId="0" xfId="0" applyAlignment="1">
      <alignment wrapText="1"/>
    </xf>
    <xf numFmtId="0" fontId="5" fillId="0" borderId="0" xfId="0" applyFont="1" applyAlignment="1">
      <alignment horizontal="left" vertical="center" wrapText="1"/>
    </xf>
    <xf numFmtId="0" fontId="11" fillId="0" borderId="0"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Border="1" applyAlignment="1">
      <alignment horizontal="left" wrapText="1"/>
    </xf>
    <xf numFmtId="0" fontId="0" fillId="0" borderId="0" xfId="0" applyAlignment="1">
      <alignment vertical="center" wrapText="1"/>
    </xf>
    <xf numFmtId="0" fontId="9" fillId="0" borderId="29" xfId="0" applyFont="1" applyBorder="1" applyAlignment="1">
      <alignment horizontal="center"/>
    </xf>
    <xf numFmtId="0" fontId="0" fillId="0" borderId="0" xfId="0" applyAlignment="1">
      <alignment vertical="center"/>
    </xf>
    <xf numFmtId="0" fontId="5" fillId="0" borderId="0" xfId="1" applyFont="1" applyAlignment="1">
      <alignment vertical="top" wrapText="1"/>
    </xf>
    <xf numFmtId="0" fontId="17" fillId="0" borderId="0" xfId="0" applyFont="1" applyAlignment="1">
      <alignment horizontal="left" vertical="top" wrapText="1"/>
    </xf>
    <xf numFmtId="0" fontId="5" fillId="0" borderId="0" xfId="1" applyFont="1" applyAlignment="1">
      <alignment wrapText="1"/>
    </xf>
    <xf numFmtId="0" fontId="11" fillId="0" borderId="0" xfId="1" applyFont="1" applyAlignment="1">
      <alignment horizontal="center"/>
    </xf>
    <xf numFmtId="0" fontId="8" fillId="0" borderId="0" xfId="1" applyFont="1" applyAlignment="1">
      <alignment horizontal="center"/>
    </xf>
    <xf numFmtId="44" fontId="5" fillId="2" borderId="1" xfId="2" quotePrefix="1" applyFont="1" applyFill="1" applyBorder="1" applyProtection="1">
      <protection locked="0"/>
    </xf>
    <xf numFmtId="44" fontId="5" fillId="3" borderId="1" xfId="2" applyFont="1" applyFill="1" applyBorder="1" applyProtection="1">
      <protection locked="0"/>
    </xf>
    <xf numFmtId="49" fontId="0" fillId="7" borderId="27" xfId="0" applyNumberFormat="1" applyFill="1" applyBorder="1" applyProtection="1">
      <protection locked="0"/>
    </xf>
    <xf numFmtId="49" fontId="0" fillId="7" borderId="14" xfId="0" applyNumberFormat="1" applyFill="1" applyBorder="1" applyProtection="1">
      <protection locked="0"/>
    </xf>
    <xf numFmtId="164" fontId="5" fillId="2" borderId="1" xfId="0" quotePrefix="1" applyNumberFormat="1" applyFont="1" applyFill="1" applyBorder="1" applyProtection="1">
      <protection locked="0"/>
    </xf>
    <xf numFmtId="49" fontId="0" fillId="7" borderId="35" xfId="0" applyNumberFormat="1" applyFill="1" applyBorder="1" applyProtection="1">
      <protection locked="0"/>
    </xf>
    <xf numFmtId="49" fontId="0" fillId="7" borderId="16" xfId="0" applyNumberFormat="1" applyFill="1" applyBorder="1" applyProtection="1">
      <protection locked="0"/>
    </xf>
    <xf numFmtId="49" fontId="0" fillId="7" borderId="36" xfId="0" applyNumberFormat="1" applyFill="1" applyBorder="1" applyProtection="1">
      <protection locked="0"/>
    </xf>
    <xf numFmtId="2" fontId="7" fillId="3" borderId="1" xfId="0" applyNumberFormat="1" applyFont="1" applyFill="1" applyBorder="1" applyProtection="1">
      <protection locked="0"/>
    </xf>
    <xf numFmtId="49" fontId="2" fillId="7" borderId="27" xfId="1" applyNumberFormat="1" applyFill="1" applyBorder="1" applyProtection="1">
      <protection locked="0"/>
    </xf>
    <xf numFmtId="49" fontId="2" fillId="7" borderId="14" xfId="1" applyNumberFormat="1" applyFill="1" applyBorder="1" applyProtection="1">
      <protection locked="0"/>
    </xf>
    <xf numFmtId="0" fontId="36" fillId="6" borderId="0" xfId="1" applyFont="1" applyFill="1" applyAlignment="1">
      <alignment horizontal="left" wrapText="1"/>
    </xf>
    <xf numFmtId="0" fontId="9" fillId="5" borderId="38" xfId="0" applyFont="1" applyFill="1" applyBorder="1" applyAlignment="1">
      <alignment horizontal="right"/>
    </xf>
    <xf numFmtId="0" fontId="9" fillId="5" borderId="39" xfId="0" applyFont="1" applyFill="1" applyBorder="1" applyAlignment="1">
      <alignment horizontal="right"/>
    </xf>
    <xf numFmtId="0" fontId="5" fillId="5" borderId="39" xfId="0" applyFont="1" applyFill="1" applyBorder="1" applyAlignment="1">
      <alignment horizontal="right"/>
    </xf>
    <xf numFmtId="0" fontId="5" fillId="0" borderId="0" xfId="0" applyFont="1" applyAlignment="1">
      <alignment vertical="center" wrapText="1"/>
    </xf>
    <xf numFmtId="0" fontId="11" fillId="0" borderId="0" xfId="0" applyFont="1" applyAlignment="1">
      <alignment horizontal="center"/>
    </xf>
    <xf numFmtId="0" fontId="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9" fillId="0" borderId="28" xfId="0" applyFont="1" applyBorder="1" applyAlignment="1">
      <alignment horizontal="center"/>
    </xf>
    <xf numFmtId="0" fontId="5" fillId="0" borderId="28" xfId="0" applyFont="1" applyBorder="1" applyAlignment="1"/>
    <xf numFmtId="0" fontId="0" fillId="7" borderId="27" xfId="0" applyFill="1" applyBorder="1" applyAlignment="1" applyProtection="1">
      <protection locked="0"/>
    </xf>
    <xf numFmtId="0" fontId="8" fillId="0" borderId="0" xfId="0" applyFont="1" applyAlignment="1">
      <alignment horizontal="center"/>
    </xf>
    <xf numFmtId="0" fontId="5" fillId="0" borderId="0" xfId="0" applyFont="1" applyAlignment="1">
      <alignment wrapText="1"/>
    </xf>
    <xf numFmtId="0" fontId="5" fillId="0" borderId="0" xfId="0" applyFont="1" applyAlignment="1">
      <alignment horizontal="left" vertical="center" wrapText="1"/>
    </xf>
    <xf numFmtId="0" fontId="0" fillId="7" borderId="14" xfId="0" applyFill="1" applyBorder="1" applyAlignment="1" applyProtection="1">
      <protection locked="0"/>
    </xf>
    <xf numFmtId="0" fontId="5" fillId="0" borderId="0" xfId="0" applyFont="1" applyAlignment="1">
      <alignment vertical="top" wrapText="1"/>
    </xf>
    <xf numFmtId="0" fontId="5" fillId="0" borderId="0" xfId="0" applyFont="1" applyBorder="1" applyAlignment="1">
      <alignment horizontal="left" vertical="top" wrapText="1"/>
    </xf>
    <xf numFmtId="0" fontId="11" fillId="0" borderId="0" xfId="0" applyFont="1" applyBorder="1" applyAlignment="1">
      <alignment horizontal="center"/>
    </xf>
    <xf numFmtId="0" fontId="5" fillId="0" borderId="0" xfId="0" applyFont="1" applyBorder="1" applyAlignment="1">
      <alignment vertical="center" wrapText="1"/>
    </xf>
    <xf numFmtId="0" fontId="5" fillId="0" borderId="0" xfId="0" applyFont="1" applyBorder="1" applyAlignment="1">
      <alignment horizontal="left" wrapText="1"/>
    </xf>
    <xf numFmtId="0" fontId="8" fillId="0" borderId="0" xfId="0" applyFont="1" applyBorder="1" applyAlignment="1">
      <alignment horizontal="center"/>
    </xf>
    <xf numFmtId="0" fontId="26" fillId="0" borderId="0" xfId="0" applyFont="1" applyBorder="1" applyAlignment="1">
      <alignment horizontal="center"/>
    </xf>
    <xf numFmtId="0" fontId="0" fillId="7" borderId="32" xfId="0" applyFill="1" applyBorder="1" applyAlignment="1" applyProtection="1">
      <alignment horizontal="left"/>
      <protection locked="0"/>
    </xf>
    <xf numFmtId="0" fontId="0" fillId="7" borderId="6" xfId="0" applyFill="1" applyBorder="1" applyAlignment="1" applyProtection="1">
      <alignment horizontal="left"/>
      <protection locked="0"/>
    </xf>
    <xf numFmtId="0" fontId="0" fillId="7" borderId="15" xfId="0" applyFill="1" applyBorder="1" applyAlignment="1" applyProtection="1">
      <alignment horizontal="left"/>
      <protection locked="0"/>
    </xf>
    <xf numFmtId="0" fontId="0" fillId="7" borderId="9" xfId="0" applyFill="1" applyBorder="1" applyAlignment="1" applyProtection="1">
      <alignment horizontal="left"/>
      <protection locked="0"/>
    </xf>
    <xf numFmtId="0" fontId="0" fillId="7" borderId="37" xfId="0" applyFill="1" applyBorder="1" applyAlignment="1" applyProtection="1">
      <alignment horizontal="left"/>
      <protection locked="0"/>
    </xf>
    <xf numFmtId="0" fontId="0" fillId="7" borderId="23" xfId="0" applyFill="1" applyBorder="1" applyAlignment="1" applyProtection="1">
      <alignment horizontal="left"/>
      <protection locked="0"/>
    </xf>
    <xf numFmtId="0" fontId="5" fillId="0" borderId="0" xfId="0" applyFont="1" applyBorder="1" applyAlignment="1">
      <alignment horizontal="left" vertical="center" wrapText="1"/>
    </xf>
    <xf numFmtId="0" fontId="0" fillId="0" borderId="0" xfId="0" applyAlignment="1">
      <alignment vertical="center" wrapText="1"/>
    </xf>
    <xf numFmtId="0" fontId="6" fillId="0" borderId="0" xfId="0" applyFont="1" applyAlignment="1">
      <alignment horizontal="left" vertical="top" wrapText="1"/>
    </xf>
    <xf numFmtId="0" fontId="11" fillId="0" borderId="0" xfId="0" applyFont="1" applyAlignment="1">
      <alignment horizontal="center" wrapText="1"/>
    </xf>
    <xf numFmtId="0" fontId="5" fillId="0" borderId="0" xfId="0" applyFont="1" applyAlignment="1" applyProtection="1">
      <alignment horizontal="left" vertical="center" wrapText="1"/>
      <protection locked="0"/>
    </xf>
    <xf numFmtId="0" fontId="9" fillId="0" borderId="14" xfId="0" applyFont="1" applyBorder="1" applyAlignment="1">
      <alignment horizontal="center" wrapText="1"/>
    </xf>
    <xf numFmtId="0" fontId="9" fillId="0" borderId="20" xfId="0" applyFont="1" applyBorder="1" applyAlignment="1">
      <alignment horizontal="center" wrapText="1"/>
    </xf>
    <xf numFmtId="0" fontId="9" fillId="0" borderId="21" xfId="0" applyFont="1" applyBorder="1" applyAlignment="1">
      <alignment horizontal="center" wrapText="1"/>
    </xf>
    <xf numFmtId="0" fontId="0" fillId="7" borderId="14" xfId="0" applyFill="1" applyBorder="1" applyAlignment="1"/>
    <xf numFmtId="0" fontId="0" fillId="7" borderId="27" xfId="0" applyFill="1" applyBorder="1" applyAlignment="1"/>
    <xf numFmtId="0" fontId="0" fillId="0" borderId="0" xfId="0" applyAlignment="1">
      <alignment vertical="center"/>
    </xf>
    <xf numFmtId="0" fontId="8" fillId="0" borderId="0" xfId="0" applyFont="1" applyAlignment="1">
      <alignment horizontal="left" wrapText="1"/>
    </xf>
    <xf numFmtId="0" fontId="9" fillId="0" borderId="29" xfId="0" applyFont="1" applyBorder="1" applyAlignment="1">
      <alignment horizontal="center"/>
    </xf>
    <xf numFmtId="0" fontId="0" fillId="0" borderId="30" xfId="0" applyBorder="1" applyAlignment="1"/>
    <xf numFmtId="0" fontId="0" fillId="0" borderId="31" xfId="0" applyBorder="1" applyAlignment="1"/>
    <xf numFmtId="0" fontId="5" fillId="0" borderId="0" xfId="0" applyFont="1" applyAlignment="1">
      <alignment horizontal="left" vertical="top" wrapText="1" indent="2"/>
    </xf>
    <xf numFmtId="0" fontId="36" fillId="6" borderId="0" xfId="1" applyFont="1" applyFill="1" applyAlignment="1">
      <alignment horizontal="left" vertical="center" wrapText="1"/>
    </xf>
    <xf numFmtId="0" fontId="11" fillId="0" borderId="0" xfId="1" applyFont="1" applyAlignment="1">
      <alignment horizontal="center"/>
    </xf>
    <xf numFmtId="0" fontId="8" fillId="0" borderId="0" xfId="1" applyFont="1" applyAlignment="1">
      <alignment horizontal="center"/>
    </xf>
    <xf numFmtId="0" fontId="17" fillId="0" borderId="0" xfId="0" applyFont="1" applyAlignment="1">
      <alignment horizontal="left" vertical="top" wrapText="1" indent="2"/>
    </xf>
    <xf numFmtId="0" fontId="5" fillId="0" borderId="0" xfId="1" applyFont="1" applyAlignment="1">
      <alignment vertical="top" wrapText="1"/>
    </xf>
    <xf numFmtId="0" fontId="2" fillId="0" borderId="0" xfId="1" applyAlignment="1">
      <alignment vertical="top" wrapText="1"/>
    </xf>
    <xf numFmtId="0" fontId="5" fillId="0" borderId="0" xfId="1" applyFont="1" applyAlignment="1">
      <alignment wrapText="1"/>
    </xf>
    <xf numFmtId="0" fontId="11" fillId="0" borderId="0" xfId="1" applyFont="1" applyAlignment="1">
      <alignment horizontal="center" wrapText="1"/>
    </xf>
    <xf numFmtId="0" fontId="5" fillId="0" borderId="0" xfId="1" applyFont="1" applyAlignment="1">
      <alignment horizontal="left" vertical="top" wrapText="1"/>
    </xf>
    <xf numFmtId="0" fontId="5" fillId="0" borderId="0" xfId="1" applyFont="1" applyAlignment="1">
      <alignment horizontal="left" vertical="center" wrapText="1"/>
    </xf>
    <xf numFmtId="0" fontId="2" fillId="7" borderId="14" xfId="1" applyFill="1" applyBorder="1" applyAlignment="1" applyProtection="1">
      <protection locked="0"/>
    </xf>
    <xf numFmtId="0" fontId="17" fillId="0" borderId="0" xfId="1" applyFont="1" applyAlignment="1">
      <alignment horizontal="left" vertical="top" wrapText="1" indent="2"/>
    </xf>
    <xf numFmtId="0" fontId="2" fillId="0" borderId="0" xfId="1" applyAlignment="1">
      <alignment horizontal="left" vertical="center" wrapText="1"/>
    </xf>
    <xf numFmtId="0" fontId="2" fillId="0" borderId="0" xfId="1" applyAlignment="1">
      <alignment vertical="center" wrapText="1"/>
    </xf>
    <xf numFmtId="0" fontId="9" fillId="0" borderId="28" xfId="1" applyFont="1" applyBorder="1" applyAlignment="1">
      <alignment horizontal="center"/>
    </xf>
    <xf numFmtId="0" fontId="5" fillId="0" borderId="28" xfId="1" applyFont="1" applyBorder="1" applyAlignment="1"/>
    <xf numFmtId="0" fontId="2" fillId="7" borderId="27" xfId="1" applyFill="1" applyBorder="1" applyAlignment="1" applyProtection="1">
      <protection locked="0"/>
    </xf>
    <xf numFmtId="0" fontId="17" fillId="0" borderId="0" xfId="0" applyFont="1" applyAlignment="1">
      <alignment horizontal="left" vertical="top" wrapText="1"/>
    </xf>
  </cellXfs>
  <cellStyles count="3">
    <cellStyle name="Currency" xfId="2" builtinId="4"/>
    <cellStyle name="Normal" xfId="0" builtinId="0"/>
    <cellStyle name="Normal 2" xfId="1" xr:uid="{00000000-0005-0000-0000-000002000000}"/>
  </cellStyles>
  <dxfs count="0"/>
  <tableStyles count="0" defaultTableStyle="TableStyleMedium9" defaultPivotStyle="PivotStyleLight16"/>
  <colors>
    <mruColors>
      <color rgb="FFCCFFCC"/>
      <color rgb="FFFF9999"/>
      <color rgb="FF99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5"/>
  <sheetViews>
    <sheetView view="pageBreakPreview" zoomScaleNormal="100" zoomScaleSheetLayoutView="100" workbookViewId="0">
      <selection activeCell="C19" sqref="C19"/>
    </sheetView>
  </sheetViews>
  <sheetFormatPr defaultRowHeight="12.75"/>
  <cols>
    <col min="1" max="1" width="11.7109375" customWidth="1"/>
    <col min="2" max="2" width="45.7109375" customWidth="1"/>
    <col min="3" max="3" width="12.5703125" customWidth="1"/>
    <col min="4" max="4" width="12.7109375" customWidth="1"/>
    <col min="5" max="5" width="21.7109375" customWidth="1"/>
    <col min="6" max="6" width="24.7109375" customWidth="1"/>
    <col min="7" max="7" width="16.7109375" style="186" customWidth="1"/>
    <col min="8" max="8" width="0.140625" customWidth="1"/>
  </cols>
  <sheetData>
    <row r="1" spans="1:8" s="119" customFormat="1" ht="39.950000000000003" customHeight="1">
      <c r="A1" s="313" t="s">
        <v>911</v>
      </c>
      <c r="B1" s="313"/>
      <c r="C1" s="313"/>
      <c r="D1" s="313"/>
      <c r="E1" s="313"/>
      <c r="F1" s="313"/>
      <c r="G1" s="313"/>
      <c r="H1" s="313"/>
    </row>
    <row r="2" spans="1:8" ht="18" customHeight="1">
      <c r="C2" s="13"/>
    </row>
    <row r="3" spans="1:8" ht="18" customHeight="1">
      <c r="A3" s="318" t="s">
        <v>0</v>
      </c>
      <c r="B3" s="318"/>
      <c r="C3" s="318"/>
      <c r="D3" s="318"/>
      <c r="E3" s="318"/>
      <c r="F3" s="318"/>
    </row>
    <row r="4" spans="1:8" ht="18" customHeight="1">
      <c r="A4" s="318" t="s">
        <v>1</v>
      </c>
      <c r="B4" s="318"/>
      <c r="C4" s="318"/>
      <c r="D4" s="318"/>
      <c r="E4" s="318"/>
      <c r="F4" s="318"/>
    </row>
    <row r="5" spans="1:8" ht="18" customHeight="1">
      <c r="C5" s="13"/>
    </row>
    <row r="6" spans="1:8" ht="18" customHeight="1">
      <c r="A6" s="318" t="s">
        <v>2</v>
      </c>
      <c r="B6" s="318"/>
      <c r="C6" s="318"/>
      <c r="D6" s="318"/>
      <c r="E6" s="318"/>
      <c r="F6" s="318"/>
    </row>
    <row r="7" spans="1:8" ht="18" customHeight="1">
      <c r="A7" s="318" t="s">
        <v>3</v>
      </c>
      <c r="B7" s="318"/>
      <c r="C7" s="318"/>
      <c r="D7" s="318"/>
      <c r="E7" s="318"/>
      <c r="F7" s="318"/>
    </row>
    <row r="8" spans="1:8" ht="18" customHeight="1">
      <c r="B8" s="3"/>
      <c r="C8" s="12"/>
      <c r="E8" s="3"/>
      <c r="F8" s="3"/>
    </row>
    <row r="9" spans="1:8" ht="18" customHeight="1">
      <c r="B9" s="3"/>
      <c r="C9" s="12"/>
      <c r="E9" s="3"/>
      <c r="F9" s="3"/>
    </row>
    <row r="10" spans="1:8" ht="18" customHeight="1">
      <c r="A10" s="318" t="s">
        <v>4</v>
      </c>
      <c r="B10" s="318"/>
      <c r="C10" s="318"/>
      <c r="D10" s="318"/>
      <c r="E10" s="318"/>
      <c r="F10" s="318"/>
    </row>
    <row r="11" spans="1:8" ht="18" customHeight="1">
      <c r="B11" s="3"/>
      <c r="C11" s="3"/>
      <c r="D11" s="1"/>
      <c r="E11" s="3"/>
      <c r="F11" s="3"/>
    </row>
    <row r="12" spans="1:8" ht="33" customHeight="1" thickBot="1">
      <c r="A12" s="85" t="s">
        <v>5</v>
      </c>
      <c r="B12" s="86" t="s">
        <v>6</v>
      </c>
      <c r="C12" s="86" t="s">
        <v>7</v>
      </c>
      <c r="D12" s="161" t="s">
        <v>8</v>
      </c>
      <c r="E12" s="87" t="s">
        <v>9</v>
      </c>
      <c r="F12" s="88" t="s">
        <v>10</v>
      </c>
      <c r="G12" s="227" t="s">
        <v>11</v>
      </c>
    </row>
    <row r="13" spans="1:8" ht="18" customHeight="1" thickTop="1" thickBot="1">
      <c r="B13" s="2"/>
      <c r="C13" s="2"/>
      <c r="D13" s="2"/>
      <c r="E13" s="2"/>
      <c r="F13" s="3"/>
    </row>
    <row r="14" spans="1:8" ht="18" customHeight="1" thickBot="1">
      <c r="A14" s="33" t="s">
        <v>12</v>
      </c>
      <c r="B14" s="35" t="s">
        <v>13</v>
      </c>
      <c r="C14" s="3" t="s">
        <v>14</v>
      </c>
      <c r="D14" s="10">
        <v>750</v>
      </c>
      <c r="E14" s="302"/>
      <c r="F14" s="10" t="s">
        <v>15</v>
      </c>
      <c r="G14" s="215">
        <f>D14*E14</f>
        <v>0</v>
      </c>
    </row>
    <row r="15" spans="1:8" ht="18" customHeight="1" thickBot="1">
      <c r="D15" s="48"/>
      <c r="E15" s="214"/>
      <c r="G15" s="215"/>
    </row>
    <row r="16" spans="1:8" ht="18" customHeight="1" thickBot="1">
      <c r="A16" s="33" t="s">
        <v>16</v>
      </c>
      <c r="B16" s="35" t="s">
        <v>17</v>
      </c>
      <c r="C16" s="3" t="s">
        <v>18</v>
      </c>
      <c r="D16" s="10">
        <v>1400</v>
      </c>
      <c r="E16" s="302"/>
      <c r="F16" s="182">
        <v>1E-4</v>
      </c>
      <c r="G16" s="215">
        <f>D16*E16</f>
        <v>0</v>
      </c>
    </row>
    <row r="17" spans="1:7" ht="18" customHeight="1" thickBot="1">
      <c r="A17" s="33"/>
      <c r="B17" s="35"/>
      <c r="C17" s="3"/>
      <c r="D17" s="10"/>
      <c r="E17" s="224"/>
      <c r="F17" s="10"/>
      <c r="G17" s="215"/>
    </row>
    <row r="18" spans="1:7" ht="18" customHeight="1" thickBot="1">
      <c r="A18" s="33" t="s">
        <v>19</v>
      </c>
      <c r="B18" s="35" t="s">
        <v>20</v>
      </c>
      <c r="C18" s="3" t="s">
        <v>18</v>
      </c>
      <c r="D18" s="10">
        <v>1400</v>
      </c>
      <c r="E18" s="302"/>
      <c r="F18" s="182">
        <v>1E-4</v>
      </c>
      <c r="G18" s="215">
        <f>D18*E18</f>
        <v>0</v>
      </c>
    </row>
    <row r="19" spans="1:7" ht="18" customHeight="1" thickBot="1">
      <c r="B19" s="35"/>
      <c r="C19" s="3"/>
      <c r="D19" s="10"/>
      <c r="E19" s="213"/>
      <c r="F19" s="10"/>
      <c r="G19" s="215"/>
    </row>
    <row r="20" spans="1:7" ht="30" customHeight="1" thickBot="1">
      <c r="A20" s="33" t="s">
        <v>21</v>
      </c>
      <c r="B20" s="35" t="s">
        <v>22</v>
      </c>
      <c r="C20" s="3" t="s">
        <v>23</v>
      </c>
      <c r="D20" s="10">
        <v>950</v>
      </c>
      <c r="E20" s="302"/>
      <c r="F20" s="159" t="s">
        <v>24</v>
      </c>
      <c r="G20" s="215">
        <f>D20*E20</f>
        <v>0</v>
      </c>
    </row>
    <row r="21" spans="1:7" ht="18" customHeight="1" thickBot="1">
      <c r="A21" s="33"/>
      <c r="B21" s="35"/>
      <c r="C21" s="3"/>
      <c r="D21" s="10"/>
      <c r="E21" s="224"/>
      <c r="F21" s="48"/>
      <c r="G21" s="215"/>
    </row>
    <row r="22" spans="1:7" ht="18" customHeight="1" thickBot="1">
      <c r="A22" s="33" t="s">
        <v>25</v>
      </c>
      <c r="B22" s="35" t="s">
        <v>26</v>
      </c>
      <c r="C22" s="3" t="s">
        <v>23</v>
      </c>
      <c r="D22" s="10">
        <v>450</v>
      </c>
      <c r="E22" s="302"/>
      <c r="F22" s="10" t="s">
        <v>27</v>
      </c>
      <c r="G22" s="215">
        <f>D22*E22</f>
        <v>0</v>
      </c>
    </row>
    <row r="23" spans="1:7" ht="18" customHeight="1" thickBot="1">
      <c r="B23" s="35"/>
      <c r="C23" s="3"/>
      <c r="D23" s="10"/>
      <c r="E23" s="213"/>
      <c r="F23" s="10"/>
      <c r="G23" s="215"/>
    </row>
    <row r="24" spans="1:7" ht="40.5" customHeight="1" thickBot="1">
      <c r="A24" s="11" t="s">
        <v>28</v>
      </c>
      <c r="B24" s="160" t="s">
        <v>29</v>
      </c>
      <c r="C24" s="3" t="s">
        <v>23</v>
      </c>
      <c r="D24" s="10">
        <v>100</v>
      </c>
      <c r="E24" s="302"/>
      <c r="F24" s="159" t="s">
        <v>30</v>
      </c>
      <c r="G24" s="215">
        <f>D24*E24</f>
        <v>0</v>
      </c>
    </row>
    <row r="25" spans="1:7" ht="18" customHeight="1">
      <c r="B25" s="35"/>
      <c r="C25" s="3"/>
      <c r="D25" s="10"/>
      <c r="E25" s="213"/>
      <c r="F25" s="10"/>
      <c r="G25" s="215"/>
    </row>
    <row r="27" spans="1:7" ht="15" customHeight="1" thickBot="1">
      <c r="A27" s="33"/>
      <c r="B27" s="3"/>
      <c r="G27" s="215"/>
    </row>
    <row r="28" spans="1:7" ht="15" customHeight="1" thickBot="1">
      <c r="A28" s="33"/>
      <c r="B28" s="3"/>
      <c r="D28" s="314" t="s">
        <v>31</v>
      </c>
      <c r="E28" s="315"/>
      <c r="F28" s="315"/>
      <c r="G28" s="223">
        <f>SUM(G24,G22,G20,G18,G16,G14)</f>
        <v>0</v>
      </c>
    </row>
    <row r="29" spans="1:7" ht="15" customHeight="1">
      <c r="A29" s="11"/>
      <c r="B29" s="36"/>
      <c r="C29" s="3"/>
      <c r="D29" s="3"/>
      <c r="E29" s="3"/>
      <c r="F29" s="3"/>
      <c r="G29" s="189"/>
    </row>
    <row r="30" spans="1:7" ht="18" customHeight="1">
      <c r="A30" s="318" t="s">
        <v>32</v>
      </c>
      <c r="B30" s="318"/>
      <c r="C30" s="318"/>
      <c r="D30" s="318"/>
      <c r="E30" s="318"/>
      <c r="F30" s="318"/>
      <c r="G30" s="189"/>
    </row>
    <row r="31" spans="1:7">
      <c r="B31" s="3"/>
      <c r="C31" s="3"/>
      <c r="D31" s="3"/>
      <c r="E31" s="3"/>
      <c r="F31" s="3"/>
      <c r="G31" s="189"/>
    </row>
    <row r="32" spans="1:7" ht="36" customHeight="1" thickBot="1">
      <c r="A32" s="85" t="s">
        <v>5</v>
      </c>
      <c r="B32" s="235" t="s">
        <v>33</v>
      </c>
      <c r="C32" s="191" t="s">
        <v>34</v>
      </c>
      <c r="D32" s="161" t="s">
        <v>35</v>
      </c>
      <c r="E32" s="87" t="s">
        <v>36</v>
      </c>
      <c r="F32" s="229" t="s">
        <v>37</v>
      </c>
      <c r="G32" s="227" t="s">
        <v>11</v>
      </c>
    </row>
    <row r="33" spans="1:11" ht="16.5" customHeight="1" thickTop="1">
      <c r="A33" s="94"/>
      <c r="B33" s="106"/>
      <c r="C33" s="94"/>
      <c r="D33" s="193"/>
      <c r="E33" s="98"/>
      <c r="F33" s="230"/>
      <c r="G33" s="231"/>
    </row>
    <row r="34" spans="1:11" ht="15.75" customHeight="1" thickBot="1">
      <c r="A34" s="94"/>
      <c r="B34" s="106" t="s">
        <v>38</v>
      </c>
      <c r="C34" s="94"/>
      <c r="D34" s="158"/>
      <c r="E34" s="102"/>
      <c r="F34" s="94"/>
      <c r="G34" s="203"/>
    </row>
    <row r="35" spans="1:11" ht="18" customHeight="1" thickBot="1">
      <c r="A35" s="11" t="s">
        <v>39</v>
      </c>
      <c r="B35" s="8" t="s">
        <v>40</v>
      </c>
      <c r="D35" s="184">
        <v>5</v>
      </c>
      <c r="E35" s="303"/>
      <c r="F35" s="11" t="s">
        <v>41</v>
      </c>
      <c r="G35" s="215">
        <f>D35*E35</f>
        <v>0</v>
      </c>
    </row>
    <row r="36" spans="1:11" ht="18" customHeight="1" thickBot="1">
      <c r="A36" s="11" t="s">
        <v>42</v>
      </c>
      <c r="B36" s="8" t="s">
        <v>43</v>
      </c>
      <c r="D36" s="48">
        <v>5</v>
      </c>
      <c r="E36" s="303"/>
      <c r="F36" s="11" t="s">
        <v>41</v>
      </c>
      <c r="G36" s="215">
        <f>D36*E36</f>
        <v>0</v>
      </c>
    </row>
    <row r="37" spans="1:11" ht="18" customHeight="1">
      <c r="B37" s="6"/>
      <c r="D37" s="48"/>
      <c r="E37" s="220"/>
      <c r="G37" s="215"/>
    </row>
    <row r="38" spans="1:11" ht="18" customHeight="1" thickBot="1">
      <c r="B38" s="7" t="s">
        <v>44</v>
      </c>
      <c r="C38" s="3"/>
      <c r="D38" s="10"/>
      <c r="E38" s="213"/>
      <c r="F38" s="3"/>
      <c r="G38" s="218"/>
    </row>
    <row r="39" spans="1:11" ht="18" customHeight="1" thickBot="1">
      <c r="A39" s="11" t="s">
        <v>45</v>
      </c>
      <c r="B39" s="8" t="s">
        <v>46</v>
      </c>
      <c r="C39" s="3"/>
      <c r="D39" s="10">
        <v>5</v>
      </c>
      <c r="E39" s="303"/>
      <c r="F39" s="11" t="s">
        <v>41</v>
      </c>
      <c r="G39" s="215">
        <f t="shared" ref="G39:G42" si="0">D39*E39</f>
        <v>0</v>
      </c>
      <c r="I39" s="20"/>
      <c r="J39" s="3"/>
    </row>
    <row r="40" spans="1:11" ht="18" customHeight="1" thickBot="1">
      <c r="A40" s="11" t="s">
        <v>47</v>
      </c>
      <c r="B40" s="8" t="s">
        <v>48</v>
      </c>
      <c r="C40" s="3"/>
      <c r="D40" s="10">
        <v>5</v>
      </c>
      <c r="E40" s="303"/>
      <c r="F40" s="11" t="s">
        <v>41</v>
      </c>
      <c r="G40" s="215">
        <f t="shared" si="0"/>
        <v>0</v>
      </c>
      <c r="I40" s="13"/>
    </row>
    <row r="41" spans="1:11" ht="18" customHeight="1" thickBot="1">
      <c r="A41" s="11" t="s">
        <v>49</v>
      </c>
      <c r="B41" s="8" t="s">
        <v>50</v>
      </c>
      <c r="C41" s="3"/>
      <c r="D41" s="10">
        <v>5</v>
      </c>
      <c r="E41" s="303"/>
      <c r="F41" s="11" t="s">
        <v>41</v>
      </c>
      <c r="G41" s="215">
        <f t="shared" si="0"/>
        <v>0</v>
      </c>
      <c r="I41" s="13"/>
    </row>
    <row r="42" spans="1:11" ht="18" customHeight="1" thickBot="1">
      <c r="A42" s="11" t="s">
        <v>51</v>
      </c>
      <c r="B42" s="8" t="s">
        <v>52</v>
      </c>
      <c r="C42" s="3"/>
      <c r="D42" s="10">
        <v>5</v>
      </c>
      <c r="E42" s="303"/>
      <c r="F42" s="11" t="s">
        <v>41</v>
      </c>
      <c r="G42" s="215">
        <f t="shared" si="0"/>
        <v>0</v>
      </c>
    </row>
    <row r="43" spans="1:11" ht="18" customHeight="1">
      <c r="B43" s="3"/>
      <c r="C43" s="3"/>
      <c r="D43" s="10"/>
      <c r="E43" s="213"/>
      <c r="F43" s="3"/>
      <c r="G43" s="218"/>
    </row>
    <row r="44" spans="1:11" ht="18" customHeight="1" thickBot="1">
      <c r="B44" s="20" t="s">
        <v>53</v>
      </c>
      <c r="C44" s="3"/>
      <c r="D44" s="10"/>
      <c r="E44" s="221"/>
      <c r="F44" s="20"/>
      <c r="G44" s="215"/>
      <c r="H44" s="20"/>
    </row>
    <row r="45" spans="1:11" ht="18" customHeight="1" thickBot="1">
      <c r="A45" s="11" t="s">
        <v>54</v>
      </c>
      <c r="B45" s="8" t="s">
        <v>55</v>
      </c>
      <c r="C45" s="3"/>
      <c r="D45" s="10">
        <v>5</v>
      </c>
      <c r="E45" s="303"/>
      <c r="F45" s="11" t="s">
        <v>41</v>
      </c>
      <c r="G45" s="215">
        <f>D45*E45</f>
        <v>0</v>
      </c>
    </row>
    <row r="46" spans="1:11" ht="18" customHeight="1" thickBot="1">
      <c r="A46" s="3"/>
      <c r="C46" s="8"/>
      <c r="D46" s="10"/>
      <c r="E46" s="213"/>
      <c r="F46" s="8"/>
      <c r="G46" s="222"/>
      <c r="H46" s="11"/>
    </row>
    <row r="47" spans="1:11" ht="18" customHeight="1" thickBot="1">
      <c r="A47" s="11" t="s">
        <v>56</v>
      </c>
      <c r="B47" s="7" t="s">
        <v>57</v>
      </c>
      <c r="C47" s="3"/>
      <c r="D47" s="10">
        <v>5</v>
      </c>
      <c r="E47" s="303"/>
      <c r="F47" s="11" t="s">
        <v>58</v>
      </c>
      <c r="G47" s="215">
        <f>D47*E47</f>
        <v>0</v>
      </c>
      <c r="I47" s="68"/>
      <c r="J47" s="68"/>
      <c r="K47" s="68"/>
    </row>
    <row r="48" spans="1:11" ht="13.5" thickBot="1">
      <c r="G48" s="215"/>
    </row>
    <row r="49" spans="1:9" ht="13.5" thickBot="1">
      <c r="D49" s="314" t="s">
        <v>59</v>
      </c>
      <c r="E49" s="315"/>
      <c r="F49" s="315"/>
      <c r="G49" s="216">
        <f>SUM(G47,G45,G39:G42,G35:G36)</f>
        <v>0</v>
      </c>
    </row>
    <row r="50" spans="1:9" ht="13.5" thickBot="1">
      <c r="G50" s="215"/>
    </row>
    <row r="51" spans="1:9" ht="13.5" thickBot="1">
      <c r="D51" s="314" t="s">
        <v>60</v>
      </c>
      <c r="E51" s="316"/>
      <c r="F51" s="316"/>
      <c r="G51" s="216">
        <f>SUM(G49,G28)</f>
        <v>0</v>
      </c>
    </row>
    <row r="52" spans="1:9">
      <c r="G52" s="215"/>
    </row>
    <row r="53" spans="1:9" s="81" customFormat="1" ht="15" customHeight="1">
      <c r="A53" s="325" t="s">
        <v>0</v>
      </c>
      <c r="B53" s="325"/>
      <c r="C53" s="325"/>
      <c r="D53" s="325"/>
      <c r="E53" s="325"/>
      <c r="F53" s="325"/>
      <c r="G53" s="188"/>
    </row>
    <row r="54" spans="1:9" s="81" customFormat="1" ht="15" customHeight="1">
      <c r="A54" s="325" t="s">
        <v>1</v>
      </c>
      <c r="B54" s="325"/>
      <c r="C54" s="325"/>
      <c r="D54" s="325"/>
      <c r="E54" s="325"/>
      <c r="F54" s="325"/>
      <c r="G54" s="188"/>
    </row>
    <row r="55" spans="1:9" s="81" customFormat="1" ht="15" customHeight="1">
      <c r="A55" s="80"/>
      <c r="D55" s="71"/>
      <c r="G55" s="188"/>
    </row>
    <row r="56" spans="1:9" s="81" customFormat="1" ht="15" customHeight="1">
      <c r="A56" s="325" t="s">
        <v>61</v>
      </c>
      <c r="B56" s="325"/>
      <c r="C56" s="325"/>
      <c r="D56" s="325"/>
      <c r="E56" s="325"/>
      <c r="F56" s="325"/>
      <c r="G56" s="188"/>
    </row>
    <row r="57" spans="1:9" s="81" customFormat="1" ht="15" customHeight="1">
      <c r="A57" s="80"/>
      <c r="C57" s="283"/>
      <c r="F57" s="82"/>
      <c r="G57" s="188"/>
    </row>
    <row r="58" spans="1:9" ht="18">
      <c r="B58" s="41" t="s">
        <v>62</v>
      </c>
      <c r="C58" s="40"/>
      <c r="D58" s="287"/>
      <c r="E58" s="287"/>
      <c r="F58" s="68"/>
      <c r="G58" s="196"/>
      <c r="H58" s="68"/>
      <c r="I58" s="68"/>
    </row>
    <row r="59" spans="1:9">
      <c r="C59" s="5"/>
      <c r="F59" s="13"/>
      <c r="G59" s="197"/>
      <c r="H59" s="13"/>
      <c r="I59" s="13"/>
    </row>
    <row r="60" spans="1:9" ht="54.75" customHeight="1">
      <c r="B60" s="317" t="s">
        <v>63</v>
      </c>
      <c r="C60" s="317"/>
      <c r="D60" s="317"/>
      <c r="E60" s="317"/>
      <c r="F60" s="317"/>
      <c r="G60" s="198"/>
      <c r="H60" s="13"/>
      <c r="I60" s="13"/>
    </row>
    <row r="61" spans="1:9" ht="12" customHeight="1">
      <c r="B61" s="296"/>
      <c r="C61" s="296"/>
      <c r="D61" s="296"/>
      <c r="E61" s="296"/>
      <c r="F61" s="296"/>
    </row>
    <row r="62" spans="1:9" ht="41.25" customHeight="1">
      <c r="B62" s="326" t="s">
        <v>64</v>
      </c>
      <c r="C62" s="321"/>
      <c r="D62" s="321"/>
      <c r="E62" s="321"/>
      <c r="F62" s="321"/>
      <c r="G62" s="196"/>
      <c r="H62" s="13"/>
      <c r="I62" s="13"/>
    </row>
    <row r="63" spans="1:9">
      <c r="B63" s="296"/>
      <c r="C63" s="296"/>
      <c r="D63" s="296"/>
      <c r="E63" s="296"/>
      <c r="F63" s="90"/>
      <c r="G63" s="197"/>
      <c r="H63" s="13"/>
      <c r="I63" s="13"/>
    </row>
    <row r="64" spans="1:9" ht="30" customHeight="1">
      <c r="B64" s="317" t="s">
        <v>65</v>
      </c>
      <c r="C64" s="317"/>
      <c r="D64" s="317"/>
      <c r="E64" s="317"/>
      <c r="F64" s="317"/>
      <c r="G64" s="198"/>
      <c r="H64" s="13"/>
      <c r="I64" s="13"/>
    </row>
    <row r="65" spans="1:9">
      <c r="B65" s="294"/>
      <c r="C65" s="294"/>
      <c r="D65" s="296"/>
      <c r="E65" s="296"/>
      <c r="F65" s="296"/>
    </row>
    <row r="66" spans="1:9" ht="45" customHeight="1">
      <c r="B66" s="317" t="s">
        <v>66</v>
      </c>
      <c r="C66" s="317"/>
      <c r="D66" s="317"/>
      <c r="E66" s="317"/>
      <c r="F66" s="317"/>
    </row>
    <row r="67" spans="1:9">
      <c r="B67" s="296"/>
      <c r="C67" s="296"/>
      <c r="D67" s="296"/>
      <c r="E67" s="296"/>
      <c r="F67" s="90"/>
      <c r="G67" s="197"/>
      <c r="H67" s="13"/>
      <c r="I67" s="13"/>
    </row>
    <row r="68" spans="1:9" ht="70.5" customHeight="1">
      <c r="B68" s="317" t="s">
        <v>67</v>
      </c>
      <c r="C68" s="317"/>
      <c r="D68" s="317"/>
      <c r="E68" s="317"/>
      <c r="F68" s="317"/>
      <c r="G68" s="199"/>
    </row>
    <row r="69" spans="1:9" ht="15" customHeight="1">
      <c r="B69" s="285"/>
      <c r="C69" s="294"/>
      <c r="D69" s="294"/>
      <c r="E69" s="294"/>
      <c r="F69" s="294"/>
      <c r="G69" s="200"/>
    </row>
    <row r="70" spans="1:9" ht="45" customHeight="1">
      <c r="B70" s="327" t="s">
        <v>68</v>
      </c>
      <c r="C70" s="327"/>
      <c r="D70" s="327"/>
      <c r="E70" s="327"/>
      <c r="F70" s="327"/>
      <c r="G70" s="201"/>
    </row>
    <row r="71" spans="1:9">
      <c r="B71" s="91"/>
      <c r="C71" s="294"/>
      <c r="D71" s="296"/>
      <c r="E71" s="296"/>
      <c r="F71" s="296"/>
    </row>
    <row r="72" spans="1:9" ht="30" customHeight="1">
      <c r="B72" s="317" t="s">
        <v>69</v>
      </c>
      <c r="C72" s="317"/>
      <c r="D72" s="317"/>
      <c r="E72" s="317"/>
      <c r="F72" s="317"/>
      <c r="G72" s="200"/>
    </row>
    <row r="73" spans="1:9">
      <c r="B73" s="286"/>
      <c r="C73" s="287"/>
      <c r="D73" s="287"/>
      <c r="E73" s="287"/>
      <c r="F73" s="287"/>
    </row>
    <row r="74" spans="1:9" ht="15" customHeight="1">
      <c r="A74" s="53"/>
      <c r="B74" s="319" t="s">
        <v>70</v>
      </c>
      <c r="C74" s="319"/>
      <c r="D74" s="319"/>
      <c r="E74" s="319"/>
      <c r="F74" s="319"/>
      <c r="G74" s="199"/>
    </row>
    <row r="75" spans="1:9" ht="42" customHeight="1">
      <c r="A75" s="53"/>
      <c r="B75" s="319" t="s">
        <v>71</v>
      </c>
      <c r="C75" s="319"/>
      <c r="D75" s="319"/>
      <c r="E75" s="319"/>
      <c r="F75" s="319"/>
      <c r="G75" s="199"/>
    </row>
    <row r="76" spans="1:9" ht="14.1" customHeight="1">
      <c r="A76" s="53"/>
      <c r="B76" s="319" t="s">
        <v>72</v>
      </c>
      <c r="C76" s="319"/>
      <c r="D76" s="319"/>
      <c r="E76" s="319"/>
      <c r="F76" s="319"/>
      <c r="G76" s="199"/>
    </row>
    <row r="77" spans="1:9" ht="14.1" customHeight="1">
      <c r="A77" s="53"/>
      <c r="B77" s="281"/>
      <c r="C77" s="281"/>
      <c r="D77" s="281"/>
      <c r="E77" s="281"/>
      <c r="F77" s="281"/>
      <c r="G77" s="199"/>
    </row>
    <row r="78" spans="1:9" ht="28.5" customHeight="1">
      <c r="A78" s="53"/>
      <c r="B78" s="319" t="s">
        <v>73</v>
      </c>
      <c r="C78" s="319"/>
      <c r="D78" s="319"/>
      <c r="E78" s="319"/>
      <c r="F78" s="319"/>
      <c r="G78" s="199"/>
    </row>
    <row r="79" spans="1:9" ht="13.5" customHeight="1">
      <c r="A79" s="53"/>
      <c r="B79" s="281"/>
      <c r="C79" s="281"/>
      <c r="D79" s="281"/>
      <c r="E79" s="281"/>
      <c r="F79" s="281"/>
      <c r="G79" s="199"/>
    </row>
    <row r="80" spans="1:9" ht="41.25" customHeight="1">
      <c r="A80" s="53"/>
      <c r="B80" s="319" t="s">
        <v>74</v>
      </c>
      <c r="C80" s="319"/>
      <c r="D80" s="319"/>
      <c r="E80" s="319"/>
      <c r="F80" s="319"/>
      <c r="G80" s="199"/>
    </row>
    <row r="81" spans="1:7" ht="9" customHeight="1">
      <c r="A81" s="53"/>
      <c r="B81" s="281"/>
      <c r="C81" s="281"/>
      <c r="D81" s="281"/>
      <c r="E81" s="281"/>
      <c r="F81" s="281"/>
      <c r="G81" s="199"/>
    </row>
    <row r="82" spans="1:7" ht="9" customHeight="1">
      <c r="B82" s="286"/>
      <c r="C82" s="287"/>
      <c r="D82" s="287"/>
      <c r="E82" s="287"/>
      <c r="F82" s="287"/>
    </row>
    <row r="83" spans="1:7">
      <c r="B83" s="39" t="s">
        <v>75</v>
      </c>
    </row>
    <row r="84" spans="1:7" ht="24.75" customHeight="1">
      <c r="B84" s="329" t="s">
        <v>76</v>
      </c>
      <c r="C84" s="329"/>
      <c r="D84" s="329"/>
      <c r="E84" s="329"/>
      <c r="F84" s="329"/>
      <c r="G84" s="200"/>
    </row>
    <row r="85" spans="1:7" ht="9" customHeight="1"/>
    <row r="86" spans="1:7">
      <c r="B86" s="39" t="s">
        <v>77</v>
      </c>
    </row>
    <row r="87" spans="1:7" ht="40.5" customHeight="1">
      <c r="B87" s="329" t="s">
        <v>78</v>
      </c>
      <c r="C87" s="329"/>
      <c r="D87" s="329"/>
      <c r="E87" s="329"/>
      <c r="F87" s="329"/>
    </row>
    <row r="88" spans="1:7" ht="9" customHeight="1"/>
    <row r="89" spans="1:7">
      <c r="B89" s="39" t="s">
        <v>79</v>
      </c>
    </row>
    <row r="90" spans="1:7" ht="39.75" customHeight="1">
      <c r="B90" s="329" t="s">
        <v>80</v>
      </c>
      <c r="C90" s="329"/>
      <c r="D90" s="329"/>
      <c r="E90" s="329"/>
      <c r="F90" s="329"/>
      <c r="G90" s="200"/>
    </row>
    <row r="91" spans="1:7" ht="9" customHeight="1"/>
    <row r="92" spans="1:7">
      <c r="B92" s="39" t="s">
        <v>81</v>
      </c>
    </row>
    <row r="93" spans="1:7" ht="15" customHeight="1">
      <c r="B93" s="329" t="s">
        <v>82</v>
      </c>
      <c r="C93" s="329"/>
      <c r="D93" s="329"/>
      <c r="E93" s="329"/>
      <c r="F93" s="329"/>
      <c r="G93" s="200"/>
    </row>
    <row r="94" spans="1:7" ht="9" customHeight="1"/>
    <row r="99" spans="1:7" s="81" customFormat="1" ht="15" customHeight="1">
      <c r="A99" s="325" t="s">
        <v>0</v>
      </c>
      <c r="B99" s="325"/>
      <c r="C99" s="325"/>
      <c r="D99" s="325"/>
      <c r="E99" s="325"/>
      <c r="F99" s="325"/>
      <c r="G99" s="188"/>
    </row>
    <row r="100" spans="1:7" s="81" customFormat="1" ht="15" customHeight="1">
      <c r="A100" s="325" t="s">
        <v>1</v>
      </c>
      <c r="B100" s="325"/>
      <c r="C100" s="325"/>
      <c r="D100" s="325"/>
      <c r="E100" s="325"/>
      <c r="F100" s="325"/>
      <c r="G100" s="188"/>
    </row>
    <row r="101" spans="1:7" s="81" customFormat="1" ht="15" customHeight="1">
      <c r="A101" s="80"/>
      <c r="D101" s="71"/>
      <c r="G101" s="188"/>
    </row>
    <row r="102" spans="1:7" s="81" customFormat="1" ht="15" customHeight="1">
      <c r="A102" s="325" t="s">
        <v>61</v>
      </c>
      <c r="B102" s="325"/>
      <c r="C102" s="325"/>
      <c r="D102" s="325"/>
      <c r="E102" s="325"/>
      <c r="F102" s="325"/>
      <c r="G102" s="188"/>
    </row>
    <row r="103" spans="1:7" s="81" customFormat="1" ht="15" customHeight="1">
      <c r="A103" s="80"/>
      <c r="C103" s="283"/>
      <c r="F103" s="82"/>
      <c r="G103" s="188"/>
    </row>
    <row r="104" spans="1:7" s="81" customFormat="1" ht="18" customHeight="1">
      <c r="A104" s="318" t="s">
        <v>83</v>
      </c>
      <c r="B104" s="318"/>
      <c r="C104" s="318"/>
      <c r="D104" s="318"/>
      <c r="E104" s="318"/>
      <c r="F104" s="318"/>
      <c r="G104" s="188"/>
    </row>
    <row r="105" spans="1:7" ht="15" customHeight="1">
      <c r="A105" s="53"/>
      <c r="C105" s="284"/>
      <c r="G105" s="202"/>
    </row>
    <row r="106" spans="1:7" ht="44.25" customHeight="1">
      <c r="A106" s="53"/>
      <c r="B106" s="319" t="s">
        <v>84</v>
      </c>
      <c r="C106" s="320"/>
      <c r="D106" s="321"/>
      <c r="E106" s="321"/>
      <c r="F106" s="321"/>
      <c r="G106" s="202"/>
    </row>
    <row r="107" spans="1:7" ht="13.5" thickBot="1">
      <c r="A107" s="53"/>
      <c r="G107" s="202"/>
    </row>
    <row r="108" spans="1:7" ht="27" thickTop="1" thickBot="1">
      <c r="A108" s="83" t="s">
        <v>5</v>
      </c>
      <c r="B108" s="322" t="s">
        <v>85</v>
      </c>
      <c r="C108" s="322"/>
      <c r="D108" s="323"/>
      <c r="E108" s="323"/>
      <c r="F108" s="323"/>
      <c r="G108" s="202"/>
    </row>
    <row r="109" spans="1:7" ht="18" customHeight="1" thickTop="1">
      <c r="A109" s="304"/>
      <c r="B109" s="324"/>
      <c r="C109" s="324"/>
      <c r="D109" s="324"/>
      <c r="E109" s="324"/>
      <c r="F109" s="324"/>
      <c r="G109" s="202"/>
    </row>
    <row r="110" spans="1:7" ht="18" customHeight="1">
      <c r="A110" s="305"/>
      <c r="B110" s="328"/>
      <c r="C110" s="328"/>
      <c r="D110" s="328"/>
      <c r="E110" s="328"/>
      <c r="F110" s="328"/>
      <c r="G110" s="202"/>
    </row>
    <row r="111" spans="1:7" ht="18" customHeight="1">
      <c r="A111" s="305"/>
      <c r="B111" s="328"/>
      <c r="C111" s="328"/>
      <c r="D111" s="328"/>
      <c r="E111" s="328"/>
      <c r="F111" s="328"/>
      <c r="G111" s="202"/>
    </row>
    <row r="112" spans="1:7" ht="18" customHeight="1">
      <c r="A112" s="305"/>
      <c r="B112" s="328"/>
      <c r="C112" s="328"/>
      <c r="D112" s="328"/>
      <c r="E112" s="328"/>
      <c r="F112" s="328"/>
      <c r="G112" s="202"/>
    </row>
    <row r="113" spans="1:6" ht="18" customHeight="1">
      <c r="A113" s="305"/>
      <c r="B113" s="328"/>
      <c r="C113" s="328"/>
      <c r="D113" s="328"/>
      <c r="E113" s="328"/>
      <c r="F113" s="328"/>
    </row>
    <row r="114" spans="1:6" ht="18" customHeight="1">
      <c r="A114" s="305"/>
      <c r="B114" s="328"/>
      <c r="C114" s="328"/>
      <c r="D114" s="328"/>
      <c r="E114" s="328"/>
      <c r="F114" s="328"/>
    </row>
    <row r="115" spans="1:6" ht="18" customHeight="1">
      <c r="A115" s="305"/>
      <c r="B115" s="328"/>
      <c r="C115" s="328"/>
      <c r="D115" s="328"/>
      <c r="E115" s="328"/>
      <c r="F115" s="328"/>
    </row>
  </sheetData>
  <sheetProtection algorithmName="SHA-512" hashValue="LhZROL9SivxK2jtN/GHWxKwuI+7q2GPW0Zj3StJsv0lwr6UM1t/rlJD0eUX9j5OMsMh3kRZSL1uE1KUQvDKOig==" saltValue="h2WC1I8umN0czXfJUKxQrg==" spinCount="100000" sheet="1" objects="1" scenarios="1"/>
  <protectedRanges>
    <protectedRange algorithmName="SHA-512" hashValue="3Gr/fi+scM3T1grQikHZlzdJi+yGszh1POLJRib17oaQb9R4oj8HMfVj1rZURNfe4bi/OQK7MEEUN38vaTXXrw==" saltValue="1bGg4eh/uyg3WvQWe2xnLA==" spinCount="100000" sqref="E35:E47 E14:E25" name="Range1"/>
    <protectedRange algorithmName="SHA-512" hashValue="bbNm3voEFRjbLDdK6jpxc8pYBawmYnFhm5SYGsawfxANpcBtkLpxdk/ZLydOs0tJ6WlpfZxR+e9dEowSxAA8Ww==" saltValue="uaWr5Dznrg7ZHDSq23jbww==" spinCount="100000" sqref="A109:F115" name="Range2"/>
  </protectedRanges>
  <customSheetViews>
    <customSheetView guid="{8266D1D4-D394-4E40-9C33-5722A1399D0C}" showPageBreaks="1" fitToPage="1" view="pageBreakPreview" topLeftCell="A127">
      <selection sqref="A1:F1"/>
      <rowBreaks count="2" manualBreakCount="2">
        <brk id="48" max="16383" man="1"/>
        <brk id="90" max="16383" man="1"/>
      </rowBreaks>
      <pageMargins left="0" right="0" top="0" bottom="0" header="0" footer="0"/>
      <pageSetup scale="56" fitToHeight="0" orientation="portrait" r:id="rId1"/>
      <headerFooter alignWithMargins="0"/>
    </customSheetView>
    <customSheetView guid="{13F64A5F-A2E4-4AD7-BF8C-29CAFEB6E0BF}" showPageBreaks="1" fitToPage="1" view="pageBreakPreview" topLeftCell="A46">
      <selection activeCell="E20" sqref="E20"/>
      <rowBreaks count="2" manualBreakCount="2">
        <brk id="45" max="16383" man="1"/>
        <brk id="92" max="16383" man="1"/>
      </rowBreaks>
      <pageMargins left="0" right="0" top="0" bottom="0" header="0" footer="0"/>
      <pageSetup scale="56" fitToHeight="0" orientation="portrait" r:id="rId2"/>
      <headerFooter alignWithMargins="0"/>
    </customSheetView>
    <customSheetView guid="{4C305D81-82D4-412F-AE60-48F2DCA30234}" showPageBreaks="1" fitToPage="1" view="pageBreakPreview" topLeftCell="A58">
      <selection activeCell="B66" sqref="B66:F66"/>
      <rowBreaks count="2" manualBreakCount="2">
        <brk id="52" max="16383" man="1"/>
        <brk id="99" max="16383" man="1"/>
      </rowBreaks>
      <pageMargins left="0" right="0" top="0" bottom="0" header="0" footer="0"/>
      <pageSetup scale="65" fitToHeight="0" orientation="portrait" r:id="rId3"/>
      <headerFooter alignWithMargins="0"/>
    </customSheetView>
  </customSheetViews>
  <mergeCells count="42">
    <mergeCell ref="B115:F115"/>
    <mergeCell ref="B75:F75"/>
    <mergeCell ref="B76:F76"/>
    <mergeCell ref="B93:F93"/>
    <mergeCell ref="B87:F87"/>
    <mergeCell ref="B84:F84"/>
    <mergeCell ref="A99:F99"/>
    <mergeCell ref="A100:F100"/>
    <mergeCell ref="A102:F102"/>
    <mergeCell ref="A104:F104"/>
    <mergeCell ref="B90:F90"/>
    <mergeCell ref="B112:F112"/>
    <mergeCell ref="B110:F110"/>
    <mergeCell ref="B111:F111"/>
    <mergeCell ref="B113:F113"/>
    <mergeCell ref="B114:F114"/>
    <mergeCell ref="B72:F72"/>
    <mergeCell ref="A53:F53"/>
    <mergeCell ref="A54:F54"/>
    <mergeCell ref="A56:F56"/>
    <mergeCell ref="B62:F62"/>
    <mergeCell ref="B66:F66"/>
    <mergeCell ref="B68:F68"/>
    <mergeCell ref="B70:F70"/>
    <mergeCell ref="B106:F106"/>
    <mergeCell ref="B108:F108"/>
    <mergeCell ref="B109:F109"/>
    <mergeCell ref="B74:F74"/>
    <mergeCell ref="B78:F78"/>
    <mergeCell ref="B80:F80"/>
    <mergeCell ref="A1:H1"/>
    <mergeCell ref="D49:F49"/>
    <mergeCell ref="D51:F51"/>
    <mergeCell ref="B64:F64"/>
    <mergeCell ref="B60:F60"/>
    <mergeCell ref="A3:F3"/>
    <mergeCell ref="A4:F4"/>
    <mergeCell ref="A6:F6"/>
    <mergeCell ref="A7:F7"/>
    <mergeCell ref="A10:F10"/>
    <mergeCell ref="D28:F28"/>
    <mergeCell ref="A30:F30"/>
  </mergeCells>
  <phoneticPr fontId="0" type="noConversion"/>
  <pageMargins left="0.75" right="0.75" top="1" bottom="1" header="0.5" footer="0.5"/>
  <pageSetup scale="62" fitToHeight="0" orientation="portrait" r:id="rId4"/>
  <headerFooter alignWithMargins="0"/>
  <rowBreaks count="2" manualBreakCount="2">
    <brk id="51"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18"/>
  <sheetViews>
    <sheetView view="pageBreakPreview" topLeftCell="A28" zoomScaleNormal="100" zoomScaleSheetLayoutView="100" workbookViewId="0">
      <selection activeCell="F38" sqref="F38"/>
    </sheetView>
  </sheetViews>
  <sheetFormatPr defaultRowHeight="12.75"/>
  <cols>
    <col min="1" max="1" width="11.7109375" customWidth="1"/>
    <col min="2" max="2" width="51.42578125" customWidth="1"/>
    <col min="3" max="3" width="19" customWidth="1"/>
    <col min="4" max="4" width="12.85546875" customWidth="1"/>
    <col min="5" max="5" width="21.7109375" customWidth="1"/>
    <col min="6" max="6" width="24.7109375" customWidth="1"/>
    <col min="7" max="7" width="16.7109375" style="186" customWidth="1"/>
  </cols>
  <sheetData>
    <row r="1" spans="1:7" s="119" customFormat="1" ht="39.950000000000003" customHeight="1">
      <c r="A1" s="313" t="s">
        <v>911</v>
      </c>
      <c r="B1" s="313"/>
      <c r="C1" s="313"/>
      <c r="D1" s="313"/>
      <c r="E1" s="313"/>
      <c r="F1" s="313"/>
      <c r="G1" s="313"/>
    </row>
    <row r="2" spans="1:7" ht="12.75" customHeight="1">
      <c r="A2" s="95"/>
      <c r="B2" s="95"/>
      <c r="C2" s="95"/>
      <c r="D2" s="95"/>
      <c r="E2" s="95"/>
      <c r="F2" s="95"/>
    </row>
    <row r="3" spans="1:7" ht="18.75" customHeight="1">
      <c r="A3" s="331" t="s">
        <v>0</v>
      </c>
      <c r="B3" s="331"/>
      <c r="C3" s="331"/>
      <c r="D3" s="331"/>
      <c r="E3" s="331"/>
      <c r="F3" s="331"/>
    </row>
    <row r="4" spans="1:7" ht="18" customHeight="1">
      <c r="A4" s="331" t="s">
        <v>1</v>
      </c>
      <c r="B4" s="331"/>
      <c r="C4" s="331"/>
      <c r="D4" s="331"/>
      <c r="E4" s="331"/>
      <c r="F4" s="331"/>
    </row>
    <row r="5" spans="1:7" ht="12.75" customHeight="1">
      <c r="A5" s="95"/>
      <c r="B5" s="95"/>
      <c r="C5" s="95"/>
      <c r="D5" s="95"/>
      <c r="E5" s="95"/>
      <c r="F5" s="95"/>
    </row>
    <row r="6" spans="1:7" ht="18" customHeight="1">
      <c r="A6" s="331" t="s">
        <v>86</v>
      </c>
      <c r="B6" s="331"/>
      <c r="C6" s="331"/>
      <c r="D6" s="331"/>
      <c r="E6" s="331"/>
      <c r="F6" s="331"/>
    </row>
    <row r="7" spans="1:7" ht="18" customHeight="1">
      <c r="A7" s="331" t="s">
        <v>87</v>
      </c>
      <c r="B7" s="331"/>
      <c r="C7" s="331"/>
      <c r="D7" s="331"/>
      <c r="E7" s="331"/>
      <c r="F7" s="331"/>
    </row>
    <row r="8" spans="1:7" ht="20.25" customHeight="1">
      <c r="A8" s="335" t="s">
        <v>88</v>
      </c>
      <c r="B8" s="335"/>
      <c r="C8" s="335"/>
      <c r="D8" s="335"/>
      <c r="E8" s="335"/>
      <c r="F8" s="335"/>
    </row>
    <row r="9" spans="1:7" ht="18" customHeight="1">
      <c r="A9" s="154"/>
      <c r="B9" s="154"/>
      <c r="C9" s="154"/>
      <c r="D9" s="154"/>
      <c r="E9" s="154"/>
      <c r="F9" s="154"/>
    </row>
    <row r="10" spans="1:7" ht="18" customHeight="1">
      <c r="A10" s="331" t="s">
        <v>89</v>
      </c>
      <c r="B10" s="331"/>
      <c r="C10" s="331"/>
      <c r="D10" s="331"/>
      <c r="E10" s="331"/>
      <c r="F10" s="331"/>
    </row>
    <row r="11" spans="1:7" ht="14.25">
      <c r="A11" s="94"/>
      <c r="B11" s="96"/>
      <c r="C11" s="95"/>
      <c r="D11" s="94"/>
      <c r="E11" s="94"/>
      <c r="F11" s="94"/>
    </row>
    <row r="12" spans="1:7" ht="33" thickBot="1">
      <c r="A12" s="85" t="s">
        <v>5</v>
      </c>
      <c r="B12" s="86" t="s">
        <v>6</v>
      </c>
      <c r="C12" s="86" t="s">
        <v>7</v>
      </c>
      <c r="D12" s="161" t="s">
        <v>8</v>
      </c>
      <c r="E12" s="87" t="s">
        <v>90</v>
      </c>
      <c r="F12" s="88" t="s">
        <v>10</v>
      </c>
      <c r="G12" s="227" t="s">
        <v>11</v>
      </c>
    </row>
    <row r="13" spans="1:7" ht="16.5" thickTop="1" thickBot="1">
      <c r="A13" s="167"/>
      <c r="B13" s="97"/>
      <c r="C13" s="97"/>
      <c r="D13" s="156"/>
      <c r="E13" s="98"/>
      <c r="F13" s="168"/>
    </row>
    <row r="14" spans="1:7" ht="15" thickBot="1">
      <c r="A14" s="169" t="s">
        <v>91</v>
      </c>
      <c r="B14" s="99" t="s">
        <v>13</v>
      </c>
      <c r="C14" s="100" t="s">
        <v>14</v>
      </c>
      <c r="D14" s="170">
        <v>1600</v>
      </c>
      <c r="E14" s="306"/>
      <c r="F14" s="170" t="s">
        <v>15</v>
      </c>
      <c r="G14" s="210">
        <f>D14*E14</f>
        <v>0</v>
      </c>
    </row>
    <row r="15" spans="1:7" ht="13.5" thickBot="1">
      <c r="A15" s="94"/>
      <c r="B15" s="101"/>
      <c r="C15" s="95"/>
      <c r="D15" s="183"/>
      <c r="E15" s="204"/>
      <c r="F15" s="94"/>
    </row>
    <row r="16" spans="1:7" ht="13.5" thickBot="1">
      <c r="A16" s="171" t="s">
        <v>92</v>
      </c>
      <c r="B16" s="100" t="s">
        <v>20</v>
      </c>
      <c r="C16" s="103" t="s">
        <v>18</v>
      </c>
      <c r="D16" s="170">
        <v>4200</v>
      </c>
      <c r="E16" s="306"/>
      <c r="F16" s="244">
        <v>1E-4</v>
      </c>
      <c r="G16" s="210">
        <f>D16*E16</f>
        <v>0</v>
      </c>
    </row>
    <row r="17" spans="1:7" ht="13.5" thickBot="1">
      <c r="A17" s="172"/>
      <c r="B17" s="100"/>
      <c r="C17" s="95"/>
      <c r="D17" s="170"/>
      <c r="E17" s="205"/>
      <c r="F17" s="94"/>
    </row>
    <row r="18" spans="1:7" ht="13.5" thickBot="1">
      <c r="A18" s="173" t="s">
        <v>93</v>
      </c>
      <c r="B18" s="100" t="s">
        <v>17</v>
      </c>
      <c r="C18" s="103" t="s">
        <v>18</v>
      </c>
      <c r="D18" s="170">
        <v>4200</v>
      </c>
      <c r="E18" s="306"/>
      <c r="F18" s="244">
        <v>1E-4</v>
      </c>
      <c r="G18" s="210">
        <f>D18*E18</f>
        <v>0</v>
      </c>
    </row>
    <row r="19" spans="1:7" ht="13.5" thickBot="1">
      <c r="A19" s="172"/>
      <c r="B19" s="100"/>
      <c r="C19" s="95"/>
      <c r="D19" s="170"/>
      <c r="E19" s="205"/>
      <c r="F19" s="94"/>
    </row>
    <row r="20" spans="1:7" ht="42" customHeight="1" thickBot="1">
      <c r="A20" s="173" t="s">
        <v>94</v>
      </c>
      <c r="B20" s="155" t="s">
        <v>95</v>
      </c>
      <c r="C20" s="293" t="s">
        <v>96</v>
      </c>
      <c r="D20" s="170">
        <v>4200</v>
      </c>
      <c r="E20" s="306"/>
      <c r="F20" s="293" t="s">
        <v>97</v>
      </c>
      <c r="G20" s="210">
        <f>D20*E20</f>
        <v>0</v>
      </c>
    </row>
    <row r="21" spans="1:7" ht="13.5" thickBot="1">
      <c r="A21" s="173"/>
      <c r="B21" s="155"/>
      <c r="C21" s="103"/>
      <c r="D21" s="104"/>
      <c r="E21" s="94"/>
      <c r="F21" s="293"/>
    </row>
    <row r="22" spans="1:7" ht="13.5" thickBot="1">
      <c r="A22" s="172"/>
      <c r="B22" s="100"/>
      <c r="C22" s="103"/>
      <c r="D22" s="314" t="s">
        <v>98</v>
      </c>
      <c r="E22" s="315"/>
      <c r="F22" s="315"/>
      <c r="G22" s="225">
        <f>SUM(G20,G18,G16,G14)</f>
        <v>0</v>
      </c>
    </row>
    <row r="23" spans="1:7">
      <c r="A23" s="94"/>
      <c r="B23" s="94"/>
      <c r="C23" s="95"/>
      <c r="D23" s="94"/>
      <c r="E23" s="94"/>
      <c r="F23" s="94"/>
    </row>
    <row r="24" spans="1:7" ht="21">
      <c r="A24" s="331" t="s">
        <v>99</v>
      </c>
      <c r="B24" s="331"/>
      <c r="C24" s="331"/>
      <c r="D24" s="331"/>
      <c r="E24" s="331"/>
      <c r="F24" s="331"/>
    </row>
    <row r="25" spans="1:7" ht="14.25">
      <c r="A25" s="94"/>
      <c r="B25" s="105"/>
      <c r="C25" s="95"/>
      <c r="D25" s="94"/>
      <c r="E25" s="94"/>
      <c r="F25" s="94"/>
    </row>
    <row r="26" spans="1:7" ht="33" thickBot="1">
      <c r="A26" s="85" t="s">
        <v>5</v>
      </c>
      <c r="B26" s="235" t="s">
        <v>33</v>
      </c>
      <c r="C26" s="191" t="s">
        <v>34</v>
      </c>
      <c r="D26" s="161" t="s">
        <v>35</v>
      </c>
      <c r="E26" s="87" t="s">
        <v>36</v>
      </c>
      <c r="F26" s="229" t="s">
        <v>37</v>
      </c>
      <c r="G26" s="227" t="s">
        <v>11</v>
      </c>
    </row>
    <row r="27" spans="1:7" ht="15.75" thickTop="1">
      <c r="A27" s="94"/>
      <c r="B27" s="106"/>
      <c r="C27" s="94"/>
      <c r="D27" s="193"/>
      <c r="E27" s="98"/>
      <c r="F27" s="230"/>
      <c r="G27" s="231"/>
    </row>
    <row r="28" spans="1:7" ht="15" thickBot="1">
      <c r="A28" s="94"/>
      <c r="B28" s="106" t="s">
        <v>38</v>
      </c>
      <c r="C28" s="94"/>
      <c r="D28" s="158"/>
      <c r="E28" s="102"/>
      <c r="F28" s="94"/>
      <c r="G28" s="195"/>
    </row>
    <row r="29" spans="1:7" ht="18" customHeight="1" thickBot="1">
      <c r="A29" s="174" t="s">
        <v>100</v>
      </c>
      <c r="B29" s="107" t="s">
        <v>40</v>
      </c>
      <c r="C29" s="94"/>
      <c r="D29" s="183">
        <v>5</v>
      </c>
      <c r="E29" s="303"/>
      <c r="F29" s="174" t="s">
        <v>41</v>
      </c>
      <c r="G29" s="210">
        <f>D29*E29</f>
        <v>0</v>
      </c>
    </row>
    <row r="30" spans="1:7" ht="18" customHeight="1" thickBot="1">
      <c r="A30" s="174" t="s">
        <v>101</v>
      </c>
      <c r="B30" s="107" t="s">
        <v>43</v>
      </c>
      <c r="C30" s="94"/>
      <c r="D30" s="183">
        <v>5</v>
      </c>
      <c r="E30" s="303"/>
      <c r="F30" s="174" t="s">
        <v>41</v>
      </c>
      <c r="G30" s="210">
        <f>D30*E30</f>
        <v>0</v>
      </c>
    </row>
    <row r="31" spans="1:7" ht="18" customHeight="1">
      <c r="A31" s="94"/>
      <c r="B31" s="96"/>
      <c r="C31" s="94"/>
      <c r="D31" s="183"/>
      <c r="E31" s="207"/>
      <c r="F31" s="94"/>
    </row>
    <row r="32" spans="1:7" ht="18" customHeight="1" thickBot="1">
      <c r="A32" s="94"/>
      <c r="B32" s="101" t="s">
        <v>102</v>
      </c>
      <c r="C32" s="95"/>
      <c r="D32" s="183"/>
      <c r="E32" s="208"/>
      <c r="F32" s="94"/>
    </row>
    <row r="33" spans="1:7" ht="18" customHeight="1" thickBot="1">
      <c r="A33" s="174" t="s">
        <v>103</v>
      </c>
      <c r="B33" s="107" t="s">
        <v>46</v>
      </c>
      <c r="C33" s="95"/>
      <c r="D33" s="183">
        <v>5</v>
      </c>
      <c r="E33" s="303"/>
      <c r="F33" s="174" t="s">
        <v>41</v>
      </c>
      <c r="G33" s="210">
        <f>D33*E33</f>
        <v>0</v>
      </c>
    </row>
    <row r="34" spans="1:7" ht="18" customHeight="1" thickBot="1">
      <c r="A34" s="174" t="s">
        <v>104</v>
      </c>
      <c r="B34" s="107" t="s">
        <v>48</v>
      </c>
      <c r="C34" s="95"/>
      <c r="D34" s="183">
        <v>5</v>
      </c>
      <c r="E34" s="303"/>
      <c r="F34" s="174" t="s">
        <v>41</v>
      </c>
      <c r="G34" s="210">
        <f>D34*E34</f>
        <v>0</v>
      </c>
    </row>
    <row r="35" spans="1:7" ht="18" customHeight="1" thickBot="1">
      <c r="A35" s="174" t="s">
        <v>105</v>
      </c>
      <c r="B35" s="107" t="s">
        <v>50</v>
      </c>
      <c r="C35" s="95"/>
      <c r="D35" s="183">
        <v>5</v>
      </c>
      <c r="E35" s="303"/>
      <c r="F35" s="174" t="s">
        <v>41</v>
      </c>
      <c r="G35" s="210">
        <f>D35*E35</f>
        <v>0</v>
      </c>
    </row>
    <row r="36" spans="1:7" ht="18" customHeight="1" thickBot="1">
      <c r="A36" s="174" t="s">
        <v>106</v>
      </c>
      <c r="B36" s="107" t="s">
        <v>52</v>
      </c>
      <c r="C36" s="95"/>
      <c r="D36" s="183">
        <v>5</v>
      </c>
      <c r="E36" s="303"/>
      <c r="F36" s="174" t="s">
        <v>41</v>
      </c>
      <c r="G36" s="210">
        <f>D36*E36</f>
        <v>0</v>
      </c>
    </row>
    <row r="37" spans="1:7" ht="18" customHeight="1" thickBot="1">
      <c r="A37" s="94"/>
      <c r="B37" s="100"/>
      <c r="C37" s="95"/>
      <c r="D37" s="183"/>
      <c r="E37" s="209"/>
      <c r="F37" s="100"/>
    </row>
    <row r="38" spans="1:7" ht="18" customHeight="1" thickBot="1">
      <c r="A38" s="174" t="s">
        <v>107</v>
      </c>
      <c r="B38" s="101" t="s">
        <v>57</v>
      </c>
      <c r="C38" s="95"/>
      <c r="D38" s="183">
        <v>5</v>
      </c>
      <c r="E38" s="303"/>
      <c r="F38" s="174" t="s">
        <v>58</v>
      </c>
      <c r="G38" s="210">
        <f>D38*E38</f>
        <v>0</v>
      </c>
    </row>
    <row r="39" spans="1:7" ht="15" thickBot="1">
      <c r="A39" s="94"/>
      <c r="B39" s="105"/>
      <c r="C39" s="95"/>
      <c r="D39" s="94"/>
      <c r="E39" s="94"/>
      <c r="F39" s="94"/>
    </row>
    <row r="40" spans="1:7" ht="15" thickBot="1">
      <c r="A40" s="94"/>
      <c r="B40" s="105"/>
      <c r="C40" s="95"/>
      <c r="D40" s="314" t="s">
        <v>108</v>
      </c>
      <c r="E40" s="315"/>
      <c r="F40" s="315"/>
      <c r="G40" s="226">
        <f>SUM(G38,G33:G36,G29:G30)</f>
        <v>0</v>
      </c>
    </row>
    <row r="41" spans="1:7" ht="15" thickBot="1">
      <c r="A41" s="94"/>
      <c r="B41" s="105"/>
      <c r="C41" s="95"/>
      <c r="D41" s="94"/>
      <c r="E41" s="94"/>
      <c r="F41" s="94"/>
    </row>
    <row r="42" spans="1:7" ht="15" thickBot="1">
      <c r="A42" s="94"/>
      <c r="B42" s="105"/>
      <c r="C42" s="95"/>
      <c r="D42" s="314" t="s">
        <v>109</v>
      </c>
      <c r="E42" s="316"/>
      <c r="F42" s="316"/>
      <c r="G42" s="226">
        <f>SUM(G40,G22)</f>
        <v>0</v>
      </c>
    </row>
    <row r="43" spans="1:7" ht="15.75">
      <c r="A43" s="334" t="s">
        <v>0</v>
      </c>
      <c r="B43" s="334"/>
      <c r="C43" s="334"/>
      <c r="D43" s="334"/>
      <c r="E43" s="334"/>
      <c r="F43" s="334"/>
    </row>
    <row r="44" spans="1:7" ht="15.75">
      <c r="A44" s="334" t="s">
        <v>1</v>
      </c>
      <c r="B44" s="334"/>
      <c r="C44" s="334"/>
      <c r="D44" s="334"/>
      <c r="E44" s="334"/>
      <c r="F44" s="334"/>
    </row>
    <row r="45" spans="1:7" ht="15">
      <c r="A45" s="175"/>
      <c r="B45" s="108"/>
      <c r="C45" s="108"/>
      <c r="D45" s="109"/>
      <c r="E45" s="108"/>
      <c r="F45" s="108"/>
    </row>
    <row r="46" spans="1:7" ht="15.75">
      <c r="A46" s="334" t="s">
        <v>110</v>
      </c>
      <c r="B46" s="334"/>
      <c r="C46" s="334"/>
      <c r="D46" s="334"/>
      <c r="E46" s="334"/>
      <c r="F46" s="334"/>
    </row>
    <row r="47" spans="1:7" ht="15.75">
      <c r="A47" s="176"/>
      <c r="B47" s="108"/>
      <c r="C47" s="290"/>
      <c r="D47" s="108"/>
      <c r="E47" s="108"/>
      <c r="F47" s="177"/>
    </row>
    <row r="48" spans="1:7" ht="18">
      <c r="A48" s="94"/>
      <c r="B48" s="110" t="s">
        <v>111</v>
      </c>
      <c r="C48" s="95"/>
      <c r="D48" s="94"/>
      <c r="E48" s="94"/>
      <c r="F48" s="94"/>
    </row>
    <row r="49" spans="1:7" ht="18">
      <c r="A49" s="94"/>
      <c r="B49" s="110"/>
      <c r="C49" s="95"/>
      <c r="D49" s="94"/>
      <c r="E49" s="94"/>
      <c r="F49" s="94"/>
    </row>
    <row r="50" spans="1:7" ht="45" customHeight="1">
      <c r="A50" s="94"/>
      <c r="B50" s="342" t="s">
        <v>112</v>
      </c>
      <c r="C50" s="342"/>
      <c r="D50" s="342"/>
      <c r="E50" s="342"/>
      <c r="F50" s="342"/>
    </row>
    <row r="51" spans="1:7" ht="18">
      <c r="A51" s="94"/>
      <c r="B51" s="110"/>
      <c r="C51" s="95"/>
      <c r="D51" s="94"/>
      <c r="E51" s="94"/>
      <c r="F51" s="94"/>
    </row>
    <row r="52" spans="1:7" ht="38.25" customHeight="1">
      <c r="A52" s="94"/>
      <c r="B52" s="332" t="s">
        <v>113</v>
      </c>
      <c r="C52" s="332"/>
      <c r="D52" s="332"/>
      <c r="E52" s="332"/>
      <c r="F52" s="332"/>
    </row>
    <row r="53" spans="1:7">
      <c r="A53" s="94"/>
      <c r="B53" s="112"/>
      <c r="C53" s="113"/>
      <c r="D53" s="112"/>
      <c r="E53" s="112"/>
      <c r="F53" s="112"/>
    </row>
    <row r="54" spans="1:7" ht="45" customHeight="1">
      <c r="A54" s="94"/>
      <c r="B54" s="342" t="s">
        <v>114</v>
      </c>
      <c r="C54" s="342"/>
      <c r="D54" s="342"/>
      <c r="E54" s="342"/>
      <c r="F54" s="342"/>
    </row>
    <row r="55" spans="1:7">
      <c r="A55" s="94"/>
      <c r="B55" s="292"/>
      <c r="C55" s="292"/>
      <c r="D55" s="292"/>
      <c r="E55" s="292"/>
      <c r="F55" s="292"/>
    </row>
    <row r="56" spans="1:7" ht="45.75" customHeight="1">
      <c r="A56" s="94"/>
      <c r="B56" s="332" t="s">
        <v>115</v>
      </c>
      <c r="C56" s="332"/>
      <c r="D56" s="332"/>
      <c r="E56" s="332"/>
      <c r="F56" s="332"/>
    </row>
    <row r="57" spans="1:7">
      <c r="A57" s="94"/>
      <c r="B57" s="112"/>
      <c r="C57" s="113"/>
      <c r="D57" s="112"/>
      <c r="E57" s="112"/>
      <c r="F57" s="112"/>
    </row>
    <row r="58" spans="1:7" ht="71.25" customHeight="1">
      <c r="A58" s="94"/>
      <c r="B58" s="332" t="s">
        <v>116</v>
      </c>
      <c r="C58" s="332"/>
      <c r="D58" s="332"/>
      <c r="E58" s="332"/>
      <c r="F58" s="332"/>
    </row>
    <row r="59" spans="1:7">
      <c r="A59" s="94"/>
      <c r="B59" s="112"/>
      <c r="C59" s="113"/>
      <c r="D59" s="112"/>
      <c r="E59" s="112"/>
      <c r="F59" s="112"/>
    </row>
    <row r="60" spans="1:7" ht="48.75" customHeight="1">
      <c r="A60" s="94"/>
      <c r="B60" s="342" t="s">
        <v>68</v>
      </c>
      <c r="C60" s="342"/>
      <c r="D60" s="342"/>
      <c r="E60" s="342"/>
      <c r="F60" s="342"/>
    </row>
    <row r="61" spans="1:7">
      <c r="A61" s="94"/>
      <c r="B61" s="291"/>
      <c r="C61" s="291"/>
      <c r="D61" s="291"/>
      <c r="E61" s="291"/>
      <c r="F61" s="291"/>
    </row>
    <row r="62" spans="1:7" ht="34.5" customHeight="1">
      <c r="A62" s="94"/>
      <c r="B62" s="332" t="s">
        <v>117</v>
      </c>
      <c r="C62" s="332"/>
      <c r="D62" s="332"/>
      <c r="E62" s="332"/>
      <c r="F62" s="332"/>
    </row>
    <row r="63" spans="1:7" ht="14.25">
      <c r="A63" s="94"/>
      <c r="B63" s="105"/>
      <c r="C63" s="95"/>
      <c r="D63" s="94"/>
      <c r="E63" s="94"/>
      <c r="F63" s="94"/>
    </row>
    <row r="64" spans="1:7" ht="15" customHeight="1">
      <c r="A64" s="53"/>
      <c r="B64" s="319" t="s">
        <v>70</v>
      </c>
      <c r="C64" s="319"/>
      <c r="D64" s="319"/>
      <c r="E64" s="319"/>
      <c r="F64" s="319"/>
      <c r="G64" s="199"/>
    </row>
    <row r="65" spans="1:7" ht="42" customHeight="1">
      <c r="A65" s="53"/>
      <c r="B65" s="319" t="s">
        <v>118</v>
      </c>
      <c r="C65" s="319"/>
      <c r="D65" s="319"/>
      <c r="E65" s="319"/>
      <c r="F65" s="319"/>
      <c r="G65" s="199"/>
    </row>
    <row r="66" spans="1:7" ht="14.1" customHeight="1">
      <c r="A66" s="53"/>
      <c r="B66" s="319" t="s">
        <v>72</v>
      </c>
      <c r="C66" s="319"/>
      <c r="D66" s="319"/>
      <c r="E66" s="319"/>
      <c r="F66" s="319"/>
      <c r="G66" s="199"/>
    </row>
    <row r="67" spans="1:7" ht="14.1" customHeight="1">
      <c r="A67" s="53"/>
      <c r="B67" s="281"/>
      <c r="C67" s="281"/>
      <c r="D67" s="281"/>
      <c r="E67" s="281"/>
      <c r="F67" s="281"/>
      <c r="G67" s="199"/>
    </row>
    <row r="68" spans="1:7" ht="27" customHeight="1">
      <c r="A68" s="53"/>
      <c r="B68" s="319" t="s">
        <v>73</v>
      </c>
      <c r="C68" s="319"/>
      <c r="D68" s="319"/>
      <c r="E68" s="319"/>
      <c r="F68" s="319"/>
      <c r="G68" s="199"/>
    </row>
    <row r="69" spans="1:7" ht="14.1" customHeight="1">
      <c r="A69" s="53"/>
      <c r="B69" s="281"/>
      <c r="C69" s="281"/>
      <c r="D69" s="281"/>
      <c r="E69" s="281"/>
      <c r="F69" s="281"/>
      <c r="G69" s="199"/>
    </row>
    <row r="70" spans="1:7" ht="41.25" customHeight="1">
      <c r="A70" s="53"/>
      <c r="B70" s="319" t="s">
        <v>119</v>
      </c>
      <c r="C70" s="319"/>
      <c r="D70" s="319"/>
      <c r="E70" s="319"/>
      <c r="F70" s="319"/>
      <c r="G70" s="199"/>
    </row>
    <row r="71" spans="1:7">
      <c r="A71" s="155"/>
      <c r="B71" s="111"/>
      <c r="C71" s="111"/>
      <c r="D71" s="111"/>
      <c r="E71" s="111"/>
      <c r="F71" s="111"/>
    </row>
    <row r="72" spans="1:7">
      <c r="A72" s="94"/>
      <c r="B72" s="114" t="s">
        <v>120</v>
      </c>
      <c r="C72" s="95"/>
      <c r="D72" s="94"/>
      <c r="E72" s="94"/>
      <c r="F72" s="94"/>
    </row>
    <row r="73" spans="1:7" ht="56.25" customHeight="1">
      <c r="A73" s="100"/>
      <c r="B73" s="333" t="s">
        <v>121</v>
      </c>
      <c r="C73" s="333"/>
      <c r="D73" s="333"/>
      <c r="E73" s="333"/>
      <c r="F73" s="333"/>
    </row>
    <row r="74" spans="1:7">
      <c r="A74" s="100"/>
      <c r="B74" s="100"/>
      <c r="C74" s="100"/>
      <c r="D74" s="103"/>
      <c r="E74" s="94"/>
      <c r="F74" s="94"/>
    </row>
    <row r="75" spans="1:7">
      <c r="A75" s="100"/>
      <c r="B75" s="114" t="s">
        <v>122</v>
      </c>
      <c r="C75" s="100"/>
      <c r="D75" s="103"/>
      <c r="E75" s="94"/>
      <c r="F75" s="94"/>
    </row>
    <row r="76" spans="1:7">
      <c r="A76" s="100"/>
      <c r="B76" s="103" t="s">
        <v>123</v>
      </c>
      <c r="C76" s="100"/>
      <c r="D76" s="103"/>
      <c r="E76" s="94"/>
      <c r="F76" s="94"/>
    </row>
    <row r="77" spans="1:7">
      <c r="A77" s="100"/>
      <c r="B77" s="115" t="s">
        <v>124</v>
      </c>
      <c r="C77" s="100"/>
      <c r="D77" s="103"/>
      <c r="E77" s="94"/>
      <c r="F77" s="94"/>
    </row>
    <row r="78" spans="1:7">
      <c r="A78" s="100"/>
      <c r="B78" s="116" t="s">
        <v>125</v>
      </c>
      <c r="C78" s="100"/>
      <c r="D78" s="103"/>
      <c r="E78" s="94"/>
      <c r="F78" s="94"/>
    </row>
    <row r="79" spans="1:7">
      <c r="A79" s="100"/>
      <c r="B79" s="116" t="s">
        <v>126</v>
      </c>
      <c r="C79" s="100"/>
      <c r="D79" s="103"/>
      <c r="E79" s="94"/>
      <c r="F79" s="94"/>
    </row>
    <row r="80" spans="1:7">
      <c r="A80" s="100"/>
      <c r="B80" s="116" t="s">
        <v>127</v>
      </c>
      <c r="C80" s="100"/>
      <c r="D80" s="103"/>
      <c r="E80" s="94"/>
      <c r="F80" s="94"/>
    </row>
    <row r="81" spans="1:6">
      <c r="A81" s="100"/>
      <c r="B81" s="116" t="s">
        <v>128</v>
      </c>
      <c r="C81" s="100"/>
      <c r="D81" s="103"/>
      <c r="E81" s="94"/>
      <c r="F81" s="94"/>
    </row>
    <row r="82" spans="1:6">
      <c r="A82" s="100"/>
      <c r="B82" s="117"/>
      <c r="C82" s="100"/>
      <c r="D82" s="103"/>
      <c r="E82" s="94"/>
      <c r="F82" s="94"/>
    </row>
    <row r="83" spans="1:6">
      <c r="A83" s="100"/>
      <c r="B83" s="117" t="s">
        <v>129</v>
      </c>
      <c r="C83" s="100"/>
      <c r="D83" s="103"/>
      <c r="E83" s="94"/>
      <c r="F83" s="94"/>
    </row>
    <row r="84" spans="1:6">
      <c r="A84" s="100"/>
      <c r="B84" s="116" t="s">
        <v>130</v>
      </c>
      <c r="C84" s="100"/>
      <c r="D84" s="103"/>
      <c r="E84" s="94"/>
      <c r="F84" s="94"/>
    </row>
    <row r="85" spans="1:6">
      <c r="A85" s="100"/>
      <c r="B85" s="116" t="s">
        <v>131</v>
      </c>
      <c r="C85" s="100"/>
      <c r="D85" s="103"/>
      <c r="E85" s="94"/>
      <c r="F85" s="94"/>
    </row>
    <row r="86" spans="1:6">
      <c r="A86" s="100"/>
      <c r="B86" s="116" t="s">
        <v>132</v>
      </c>
      <c r="C86" s="100"/>
      <c r="D86" s="103"/>
      <c r="E86" s="94"/>
      <c r="F86" s="94"/>
    </row>
    <row r="87" spans="1:6">
      <c r="A87" s="100"/>
      <c r="B87" s="116" t="s">
        <v>133</v>
      </c>
      <c r="C87" s="100"/>
      <c r="D87" s="103"/>
      <c r="E87" s="94"/>
      <c r="F87" s="94"/>
    </row>
    <row r="88" spans="1:6">
      <c r="A88" s="100"/>
      <c r="B88" s="116" t="s">
        <v>134</v>
      </c>
      <c r="C88" s="100"/>
      <c r="D88" s="103"/>
      <c r="E88" s="94"/>
      <c r="F88" s="94"/>
    </row>
    <row r="89" spans="1:6">
      <c r="A89" s="100"/>
      <c r="B89" s="116" t="s">
        <v>135</v>
      </c>
      <c r="C89" s="100"/>
      <c r="D89" s="103"/>
      <c r="E89" s="94"/>
      <c r="F89" s="94"/>
    </row>
    <row r="90" spans="1:6">
      <c r="A90" s="100"/>
      <c r="B90" s="116" t="s">
        <v>136</v>
      </c>
      <c r="C90" s="100"/>
      <c r="D90" s="103"/>
      <c r="E90" s="94"/>
      <c r="F90" s="94"/>
    </row>
    <row r="91" spans="1:6">
      <c r="A91" s="100"/>
      <c r="B91" s="99" t="s">
        <v>137</v>
      </c>
      <c r="C91" s="100"/>
      <c r="D91" s="103"/>
      <c r="E91" s="94"/>
      <c r="F91" s="94"/>
    </row>
    <row r="92" spans="1:6">
      <c r="A92" s="100"/>
      <c r="B92" s="99"/>
      <c r="C92" s="100"/>
      <c r="D92" s="103"/>
      <c r="E92" s="94"/>
      <c r="F92" s="94"/>
    </row>
    <row r="93" spans="1:6">
      <c r="A93" s="100"/>
      <c r="B93" s="252" t="s">
        <v>138</v>
      </c>
      <c r="C93" s="100"/>
      <c r="D93" s="103"/>
      <c r="E93" s="94"/>
      <c r="F93" s="94"/>
    </row>
    <row r="94" spans="1:6" ht="27" customHeight="1">
      <c r="A94" s="100"/>
      <c r="B94" s="329" t="s">
        <v>139</v>
      </c>
      <c r="C94" s="329"/>
      <c r="D94" s="329"/>
      <c r="E94" s="329"/>
      <c r="F94" s="329"/>
    </row>
    <row r="95" spans="1:6">
      <c r="A95" s="100"/>
      <c r="B95" s="99"/>
      <c r="C95" s="100"/>
      <c r="D95" s="103"/>
      <c r="E95" s="94"/>
      <c r="F95" s="94"/>
    </row>
    <row r="96" spans="1:6">
      <c r="A96" s="100"/>
      <c r="B96" s="99"/>
      <c r="C96" s="100"/>
      <c r="D96" s="103"/>
      <c r="E96" s="94"/>
      <c r="F96" s="94"/>
    </row>
    <row r="97" spans="1:6">
      <c r="A97" s="100"/>
      <c r="B97" s="99"/>
      <c r="C97" s="100"/>
      <c r="D97" s="103"/>
      <c r="E97" s="94"/>
      <c r="F97" s="94"/>
    </row>
    <row r="98" spans="1:6">
      <c r="A98" s="100"/>
      <c r="B98" s="99"/>
      <c r="C98" s="100"/>
      <c r="D98" s="103"/>
      <c r="E98" s="94"/>
      <c r="F98" s="94"/>
    </row>
    <row r="99" spans="1:6">
      <c r="A99" s="100"/>
      <c r="B99" s="99"/>
      <c r="C99" s="100"/>
      <c r="D99" s="103"/>
      <c r="E99" s="94"/>
      <c r="F99" s="94"/>
    </row>
    <row r="100" spans="1:6">
      <c r="A100" s="100"/>
      <c r="B100" s="99"/>
      <c r="C100" s="100"/>
      <c r="D100" s="103"/>
      <c r="E100" s="94"/>
      <c r="F100" s="94"/>
    </row>
    <row r="101" spans="1:6">
      <c r="A101" s="100"/>
      <c r="B101" s="99"/>
      <c r="C101" s="100"/>
      <c r="D101" s="103"/>
      <c r="E101" s="94"/>
      <c r="F101" s="94"/>
    </row>
    <row r="102" spans="1:6">
      <c r="A102" s="100"/>
      <c r="B102" s="99"/>
      <c r="C102" s="100"/>
      <c r="D102" s="103"/>
      <c r="E102" s="94"/>
      <c r="F102" s="94"/>
    </row>
    <row r="103" spans="1:6">
      <c r="A103" s="100"/>
      <c r="B103" s="99"/>
      <c r="C103" s="100"/>
      <c r="D103" s="103"/>
      <c r="E103" s="94"/>
      <c r="F103" s="94"/>
    </row>
    <row r="104" spans="1:6">
      <c r="A104" s="100"/>
      <c r="B104" s="99"/>
      <c r="C104" s="100"/>
      <c r="D104" s="103"/>
      <c r="E104" s="94"/>
      <c r="F104" s="94"/>
    </row>
    <row r="105" spans="1:6" ht="16.5" customHeight="1">
      <c r="A105" s="334" t="s">
        <v>0</v>
      </c>
      <c r="B105" s="334"/>
      <c r="C105" s="334"/>
      <c r="D105" s="334"/>
      <c r="E105" s="334"/>
      <c r="F105" s="334"/>
    </row>
    <row r="106" spans="1:6" ht="15.75" customHeight="1">
      <c r="A106" s="334" t="s">
        <v>1</v>
      </c>
      <c r="B106" s="334"/>
      <c r="C106" s="334"/>
      <c r="D106" s="334"/>
      <c r="E106" s="334"/>
      <c r="F106" s="334"/>
    </row>
    <row r="107" spans="1:6" ht="15" customHeight="1">
      <c r="A107" s="176"/>
      <c r="B107" s="108"/>
      <c r="C107" s="108"/>
      <c r="D107" s="109"/>
      <c r="E107" s="108"/>
      <c r="F107" s="108"/>
    </row>
    <row r="108" spans="1:6" ht="15.75" customHeight="1">
      <c r="A108" s="334" t="s">
        <v>110</v>
      </c>
      <c r="B108" s="334"/>
      <c r="C108" s="334"/>
      <c r="D108" s="334"/>
      <c r="E108" s="334"/>
      <c r="F108" s="334"/>
    </row>
    <row r="109" spans="1:6" ht="15.75" customHeight="1">
      <c r="A109" s="176"/>
      <c r="B109" s="108"/>
      <c r="C109" s="290"/>
      <c r="D109" s="108"/>
      <c r="E109" s="108"/>
      <c r="F109" s="177"/>
    </row>
    <row r="110" spans="1:6" ht="18" customHeight="1">
      <c r="A110" s="331" t="s">
        <v>140</v>
      </c>
      <c r="B110" s="331"/>
      <c r="C110" s="331"/>
      <c r="D110" s="331"/>
      <c r="E110" s="331"/>
      <c r="F110" s="331"/>
    </row>
    <row r="111" spans="1:6" ht="18">
      <c r="A111" s="172"/>
      <c r="B111" s="94"/>
      <c r="C111" s="289"/>
      <c r="D111" s="94"/>
      <c r="E111" s="94"/>
      <c r="F111" s="94"/>
    </row>
    <row r="112" spans="1:6" ht="30.75" customHeight="1">
      <c r="A112" s="172"/>
      <c r="B112" s="330" t="s">
        <v>84</v>
      </c>
      <c r="C112" s="330"/>
      <c r="D112" s="330"/>
      <c r="E112" s="330"/>
      <c r="F112" s="330"/>
    </row>
    <row r="113" spans="1:6" ht="13.5" thickBot="1">
      <c r="A113" s="172"/>
      <c r="B113" s="94"/>
      <c r="C113" s="94"/>
      <c r="D113" s="94"/>
      <c r="E113" s="94"/>
      <c r="F113" s="94"/>
    </row>
    <row r="114" spans="1:6" ht="27" thickTop="1" thickBot="1">
      <c r="A114" s="178" t="s">
        <v>5</v>
      </c>
      <c r="B114" s="295" t="s">
        <v>85</v>
      </c>
      <c r="C114" s="118"/>
      <c r="D114" s="118"/>
      <c r="E114" s="118"/>
      <c r="F114" s="118"/>
    </row>
    <row r="115" spans="1:6" ht="18" customHeight="1" thickTop="1">
      <c r="A115" s="307"/>
      <c r="B115" s="336"/>
      <c r="C115" s="337"/>
      <c r="D115" s="337"/>
      <c r="E115" s="337"/>
      <c r="F115" s="337"/>
    </row>
    <row r="116" spans="1:6" ht="18" customHeight="1">
      <c r="A116" s="308"/>
      <c r="B116" s="338"/>
      <c r="C116" s="339"/>
      <c r="D116" s="339"/>
      <c r="E116" s="339"/>
      <c r="F116" s="339"/>
    </row>
    <row r="117" spans="1:6" ht="18" customHeight="1">
      <c r="A117" s="308"/>
      <c r="B117" s="338"/>
      <c r="C117" s="339"/>
      <c r="D117" s="339"/>
      <c r="E117" s="339"/>
      <c r="F117" s="339"/>
    </row>
    <row r="118" spans="1:6" ht="18" customHeight="1">
      <c r="A118" s="309"/>
      <c r="B118" s="340"/>
      <c r="C118" s="341"/>
      <c r="D118" s="341"/>
      <c r="E118" s="341"/>
      <c r="F118" s="341"/>
    </row>
  </sheetData>
  <sheetProtection algorithmName="SHA-512" hashValue="pIY3aNBhuQXmRIE1Z7vFNbZAvv6CdfFQ3XrsLiOEselNDTYfNDPcHCfeFP6Uw2iL40ZyhJqC3k1k9c3qRQPm6Q==" saltValue="zIsfBUB8YKyqxnDoXV/w0A==" spinCount="100000" sheet="1" objects="1" scenarios="1"/>
  <protectedRanges>
    <protectedRange algorithmName="SHA-512" hashValue="8BvEt8h0xPFRKHzvqUsKg7EGByQcfFGpyMbOgZ1LOhuT0+kwpTAL8cM+R/VPfJjOrLUzjp1o0OWTyRQRJKV5Hw==" saltValue="UlS1gvRBv7C44VFxIpWlOw==" spinCount="100000" sqref="E14:E20 E29:E38" name="Range1"/>
    <protectedRange algorithmName="SHA-512" hashValue="4isKxlDKEF4v882NZVmjL3sfRCQgZDYt9Tz1KGp4zj87y5rM09frxQ9zVi+IoXqUdXKeSgKBoPDGSag/P83SnQ==" saltValue="B9DeTRj6J81PHh0B45mC6A==" spinCount="100000" sqref="A115:F118" name="Range2"/>
  </protectedRanges>
  <customSheetViews>
    <customSheetView guid="{8266D1D4-D394-4E40-9C33-5722A1399D0C}" showPageBreaks="1" fitToPage="1" view="pageBreakPreview" topLeftCell="A112">
      <selection activeCell="B146" sqref="B146"/>
      <rowBreaks count="3" manualBreakCount="3">
        <brk id="43" max="16383" man="1"/>
        <brk id="89" max="16383" man="1"/>
        <brk id="156" max="16383" man="1"/>
      </rowBreaks>
      <pageMargins left="0" right="0" top="0" bottom="0" header="0" footer="0"/>
      <pageSetup scale="57" fitToHeight="0" orientation="portrait" horizontalDpi="1200" verticalDpi="1200" r:id="rId1"/>
    </customSheetView>
    <customSheetView guid="{13F64A5F-A2E4-4AD7-BF8C-29CAFEB6E0BF}" showPageBreaks="1" fitToPage="1" view="pageBreakPreview" topLeftCell="A37">
      <selection activeCell="D24" sqref="D24:E33"/>
      <pageMargins left="0" right="0" top="0" bottom="0" header="0" footer="0"/>
      <pageSetup scale="56" fitToHeight="0" orientation="portrait" horizontalDpi="1200" verticalDpi="1200" r:id="rId2"/>
    </customSheetView>
    <customSheetView guid="{4C305D81-82D4-412F-AE60-48F2DCA30234}" showPageBreaks="1" fitToPage="1" view="pageBreakPreview">
      <selection activeCell="H8" sqref="H8"/>
      <pageMargins left="0" right="0" top="0" bottom="0" header="0" footer="0"/>
      <pageSetup scale="66" fitToHeight="0" orientation="portrait" horizontalDpi="1200" verticalDpi="1200" r:id="rId3"/>
    </customSheetView>
  </customSheetViews>
  <mergeCells count="37">
    <mergeCell ref="B115:F115"/>
    <mergeCell ref="B116:F116"/>
    <mergeCell ref="B117:F117"/>
    <mergeCell ref="B118:F118"/>
    <mergeCell ref="A10:F10"/>
    <mergeCell ref="A24:F24"/>
    <mergeCell ref="A105:F105"/>
    <mergeCell ref="A106:F106"/>
    <mergeCell ref="A108:F108"/>
    <mergeCell ref="B50:F50"/>
    <mergeCell ref="B52:F52"/>
    <mergeCell ref="B54:F54"/>
    <mergeCell ref="B56:F56"/>
    <mergeCell ref="B58:F58"/>
    <mergeCell ref="B60:F60"/>
    <mergeCell ref="B94:F94"/>
    <mergeCell ref="A4:F4"/>
    <mergeCell ref="A3:F3"/>
    <mergeCell ref="A6:F6"/>
    <mergeCell ref="A7:F7"/>
    <mergeCell ref="A8:F8"/>
    <mergeCell ref="A1:G1"/>
    <mergeCell ref="D22:F22"/>
    <mergeCell ref="D42:F42"/>
    <mergeCell ref="D40:F40"/>
    <mergeCell ref="B112:F112"/>
    <mergeCell ref="A110:F110"/>
    <mergeCell ref="B65:F65"/>
    <mergeCell ref="B66:F66"/>
    <mergeCell ref="B64:F64"/>
    <mergeCell ref="B68:F68"/>
    <mergeCell ref="B70:F70"/>
    <mergeCell ref="B62:F62"/>
    <mergeCell ref="B73:F73"/>
    <mergeCell ref="A43:F43"/>
    <mergeCell ref="A44:F44"/>
    <mergeCell ref="A46:F46"/>
  </mergeCells>
  <pageMargins left="0.7" right="0.7" top="0.75" bottom="0.75" header="0.3" footer="0.3"/>
  <pageSetup scale="58" fitToHeight="0" orientation="portrait" r:id="rId4"/>
  <rowBreaks count="2" manualBreakCount="2">
    <brk id="42" max="16383" man="1"/>
    <brk id="1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0"/>
  <sheetViews>
    <sheetView view="pageBreakPreview" zoomScaleNormal="100" zoomScaleSheetLayoutView="100" workbookViewId="0">
      <selection activeCell="C21" sqref="C21"/>
    </sheetView>
  </sheetViews>
  <sheetFormatPr defaultRowHeight="12.75"/>
  <cols>
    <col min="1" max="1" width="11.7109375" customWidth="1"/>
    <col min="2" max="2" width="52.7109375" customWidth="1"/>
    <col min="3" max="3" width="14.85546875" style="13" customWidth="1"/>
    <col min="4" max="4" width="15.42578125" customWidth="1"/>
    <col min="5" max="5" width="21.7109375" customWidth="1"/>
    <col min="6" max="6" width="15.5703125" customWidth="1"/>
    <col min="7" max="7" width="16.7109375" style="186" customWidth="1"/>
  </cols>
  <sheetData>
    <row r="1" spans="1:7" s="119" customFormat="1" ht="39.950000000000003" customHeight="1">
      <c r="A1" s="313" t="s">
        <v>911</v>
      </c>
      <c r="B1" s="313"/>
      <c r="C1" s="313"/>
      <c r="D1" s="313"/>
      <c r="E1" s="313"/>
      <c r="F1" s="313"/>
      <c r="G1" s="313"/>
    </row>
    <row r="2" spans="1:7" s="119" customFormat="1" ht="15" customHeight="1">
      <c r="A2"/>
      <c r="B2"/>
      <c r="C2"/>
      <c r="D2"/>
      <c r="E2"/>
      <c r="F2"/>
      <c r="G2" s="243"/>
    </row>
    <row r="3" spans="1:7" ht="18" customHeight="1">
      <c r="A3" s="318" t="s">
        <v>0</v>
      </c>
      <c r="B3" s="318"/>
      <c r="C3" s="318"/>
      <c r="D3" s="318"/>
      <c r="E3" s="318"/>
      <c r="F3" s="318"/>
    </row>
    <row r="4" spans="1:7" ht="18" customHeight="1">
      <c r="A4" s="318" t="s">
        <v>1</v>
      </c>
      <c r="B4" s="318"/>
      <c r="C4" s="318"/>
      <c r="D4" s="318"/>
      <c r="E4" s="318"/>
      <c r="F4" s="318"/>
    </row>
    <row r="5" spans="1:7" ht="18" customHeight="1"/>
    <row r="6" spans="1:7" ht="18" customHeight="1">
      <c r="A6" s="318" t="s">
        <v>141</v>
      </c>
      <c r="B6" s="318"/>
      <c r="C6" s="318"/>
      <c r="D6" s="318"/>
      <c r="E6" s="318"/>
      <c r="F6" s="318"/>
    </row>
    <row r="7" spans="1:7" ht="37.5" customHeight="1">
      <c r="A7" s="345" t="s">
        <v>142</v>
      </c>
      <c r="B7" s="345"/>
      <c r="C7" s="345"/>
      <c r="D7" s="345"/>
      <c r="E7" s="345"/>
      <c r="F7" s="345"/>
    </row>
    <row r="8" spans="1:7" ht="18" customHeight="1">
      <c r="C8" s="52"/>
    </row>
    <row r="9" spans="1:7" ht="18" customHeight="1">
      <c r="C9" s="52"/>
    </row>
    <row r="10" spans="1:7" ht="18" customHeight="1">
      <c r="A10" s="318" t="s">
        <v>143</v>
      </c>
      <c r="B10" s="318"/>
      <c r="C10" s="318"/>
      <c r="D10" s="318"/>
      <c r="E10" s="318"/>
      <c r="F10" s="318"/>
    </row>
    <row r="11" spans="1:7" ht="18" customHeight="1">
      <c r="B11" s="6"/>
    </row>
    <row r="12" spans="1:7" ht="36" customHeight="1" thickBot="1">
      <c r="A12" s="85" t="s">
        <v>5</v>
      </c>
      <c r="B12" s="86" t="s">
        <v>6</v>
      </c>
      <c r="C12" s="86" t="s">
        <v>144</v>
      </c>
      <c r="D12" s="161" t="s">
        <v>145</v>
      </c>
      <c r="E12" s="87" t="s">
        <v>9</v>
      </c>
      <c r="F12" s="88" t="s">
        <v>146</v>
      </c>
      <c r="G12" s="227" t="s">
        <v>147</v>
      </c>
    </row>
    <row r="13" spans="1:7" ht="14.25" customHeight="1" thickTop="1" thickBot="1">
      <c r="B13" s="7"/>
      <c r="D13" s="16"/>
    </row>
    <row r="14" spans="1:7" ht="18" customHeight="1" thickBot="1">
      <c r="A14" s="93" t="s">
        <v>148</v>
      </c>
      <c r="B14" s="35" t="s">
        <v>13</v>
      </c>
      <c r="C14" s="3" t="s">
        <v>14</v>
      </c>
      <c r="D14" s="10">
        <v>1155</v>
      </c>
      <c r="E14" s="302"/>
      <c r="F14" s="10" t="s">
        <v>15</v>
      </c>
      <c r="G14" s="232">
        <f>D14*E14</f>
        <v>0</v>
      </c>
    </row>
    <row r="15" spans="1:7" ht="14.25" customHeight="1" thickBot="1">
      <c r="B15" s="7"/>
      <c r="D15" s="48"/>
      <c r="E15" s="214"/>
    </row>
    <row r="16" spans="1:7" ht="18" customHeight="1" thickBot="1">
      <c r="A16" s="11" t="s">
        <v>149</v>
      </c>
      <c r="B16" s="3" t="s">
        <v>20</v>
      </c>
      <c r="C16" s="4" t="s">
        <v>18</v>
      </c>
      <c r="D16" s="10">
        <v>2200</v>
      </c>
      <c r="E16" s="302"/>
      <c r="F16" s="182">
        <v>1E-4</v>
      </c>
      <c r="G16" s="232">
        <f>D16*E16</f>
        <v>0</v>
      </c>
    </row>
    <row r="17" spans="1:10" ht="18" customHeight="1" thickBot="1">
      <c r="B17" s="3"/>
      <c r="D17" s="10"/>
      <c r="E17" s="213"/>
    </row>
    <row r="18" spans="1:10" ht="18" customHeight="1" thickBot="1">
      <c r="A18" s="11" t="s">
        <v>150</v>
      </c>
      <c r="B18" s="3" t="s">
        <v>17</v>
      </c>
      <c r="C18" s="4" t="s">
        <v>18</v>
      </c>
      <c r="D18" s="10">
        <v>2200</v>
      </c>
      <c r="E18" s="302"/>
      <c r="F18" s="182">
        <v>1E-4</v>
      </c>
      <c r="G18" s="232">
        <f>D18*E18</f>
        <v>0</v>
      </c>
    </row>
    <row r="19" spans="1:10" ht="18" customHeight="1" thickBot="1">
      <c r="B19" s="3"/>
      <c r="D19" s="10"/>
      <c r="E19" s="213"/>
    </row>
    <row r="20" spans="1:10" ht="18" customHeight="1" thickBot="1">
      <c r="A20" s="11" t="s">
        <v>151</v>
      </c>
      <c r="B20" s="3" t="s">
        <v>152</v>
      </c>
      <c r="C20" s="4" t="s">
        <v>153</v>
      </c>
      <c r="D20" s="48">
        <v>1650</v>
      </c>
      <c r="E20" s="302"/>
      <c r="F20" s="10" t="s">
        <v>154</v>
      </c>
      <c r="G20" s="232">
        <f>D20*E20</f>
        <v>0</v>
      </c>
    </row>
    <row r="21" spans="1:10" ht="18" customHeight="1" thickBot="1">
      <c r="B21" s="3"/>
      <c r="D21" s="10"/>
      <c r="E21" s="213"/>
    </row>
    <row r="22" spans="1:10" ht="18" customHeight="1" thickBot="1">
      <c r="A22" s="11" t="s">
        <v>155</v>
      </c>
      <c r="B22" s="3" t="s">
        <v>156</v>
      </c>
      <c r="C22" s="4" t="s">
        <v>157</v>
      </c>
      <c r="D22" s="10">
        <v>600</v>
      </c>
      <c r="E22" s="302"/>
      <c r="F22" s="10" t="s">
        <v>154</v>
      </c>
      <c r="G22" s="232">
        <f>D22*E22</f>
        <v>0</v>
      </c>
    </row>
    <row r="23" spans="1:10" ht="15" customHeight="1" thickBot="1">
      <c r="B23" s="3"/>
      <c r="C23" s="4"/>
      <c r="D23" s="10"/>
      <c r="E23" s="213"/>
    </row>
    <row r="24" spans="1:10" ht="18" customHeight="1" thickBot="1">
      <c r="A24" s="11" t="s">
        <v>158</v>
      </c>
      <c r="B24" s="3" t="s">
        <v>159</v>
      </c>
      <c r="C24" s="4" t="s">
        <v>160</v>
      </c>
      <c r="D24" s="10">
        <v>60</v>
      </c>
      <c r="E24" s="302"/>
      <c r="F24" s="10" t="s">
        <v>154</v>
      </c>
      <c r="G24" s="232">
        <f>D24*E24</f>
        <v>0</v>
      </c>
    </row>
    <row r="25" spans="1:10" ht="15" customHeight="1" thickBot="1">
      <c r="B25" s="3"/>
      <c r="C25" s="4"/>
      <c r="D25" s="15"/>
      <c r="E25" s="3"/>
    </row>
    <row r="26" spans="1:10" ht="15" customHeight="1" thickBot="1">
      <c r="B26" s="3"/>
      <c r="C26" s="4"/>
      <c r="D26" s="314" t="s">
        <v>161</v>
      </c>
      <c r="E26" s="315"/>
      <c r="F26" s="315"/>
      <c r="G26" s="233">
        <f>SUM(G24,G22,G20,G18,G16,G14)</f>
        <v>0</v>
      </c>
    </row>
    <row r="28" spans="1:10" ht="18" customHeight="1">
      <c r="A28" s="318" t="s">
        <v>162</v>
      </c>
      <c r="B28" s="318"/>
      <c r="C28" s="318"/>
      <c r="D28" s="318"/>
      <c r="E28" s="318"/>
      <c r="F28" s="318"/>
    </row>
    <row r="29" spans="1:10" ht="14.25">
      <c r="B29" s="1"/>
    </row>
    <row r="30" spans="1:10" ht="36.75" customHeight="1" thickBot="1">
      <c r="A30" s="85" t="s">
        <v>5</v>
      </c>
      <c r="B30" s="235" t="s">
        <v>33</v>
      </c>
      <c r="C30" s="191" t="s">
        <v>34</v>
      </c>
      <c r="D30" s="161" t="s">
        <v>163</v>
      </c>
      <c r="E30" s="87" t="s">
        <v>36</v>
      </c>
      <c r="F30" s="229" t="s">
        <v>37</v>
      </c>
      <c r="G30" s="227" t="s">
        <v>147</v>
      </c>
      <c r="J30" s="20"/>
    </row>
    <row r="31" spans="1:10" ht="18.75" customHeight="1" thickTop="1">
      <c r="A31" s="94"/>
      <c r="B31" s="106"/>
      <c r="C31" s="94"/>
      <c r="D31" s="193"/>
      <c r="E31" s="98"/>
      <c r="F31" s="230"/>
      <c r="G31" s="231"/>
      <c r="J31" s="20"/>
    </row>
    <row r="32" spans="1:10" ht="18" customHeight="1" thickBot="1">
      <c r="A32" s="94"/>
      <c r="B32" s="106" t="s">
        <v>164</v>
      </c>
      <c r="C32" s="94"/>
      <c r="D32" s="193"/>
      <c r="E32" s="98"/>
      <c r="F32" s="230"/>
      <c r="G32" s="231"/>
      <c r="J32" s="20"/>
    </row>
    <row r="33" spans="1:10" ht="18" customHeight="1" thickBot="1">
      <c r="A33" s="3" t="s">
        <v>165</v>
      </c>
      <c r="B33" s="8" t="s">
        <v>40</v>
      </c>
      <c r="C33"/>
      <c r="D33" s="48">
        <v>5</v>
      </c>
      <c r="E33" s="303"/>
      <c r="F33" s="11" t="s">
        <v>41</v>
      </c>
      <c r="G33" s="232">
        <f t="shared" ref="G33:G34" si="0">D33*E33</f>
        <v>0</v>
      </c>
      <c r="J33" s="8"/>
    </row>
    <row r="34" spans="1:10" ht="18" customHeight="1" thickBot="1">
      <c r="A34" s="3" t="s">
        <v>166</v>
      </c>
      <c r="B34" s="8" t="s">
        <v>43</v>
      </c>
      <c r="C34"/>
      <c r="D34" s="48">
        <v>5</v>
      </c>
      <c r="E34" s="303"/>
      <c r="F34" s="11" t="s">
        <v>41</v>
      </c>
      <c r="G34" s="232">
        <f t="shared" si="0"/>
        <v>0</v>
      </c>
      <c r="J34" s="8"/>
    </row>
    <row r="35" spans="1:10" ht="18" customHeight="1">
      <c r="B35" s="6"/>
      <c r="C35"/>
      <c r="D35" s="48"/>
      <c r="E35" s="220"/>
    </row>
    <row r="36" spans="1:10" ht="18" customHeight="1" thickBot="1">
      <c r="B36" s="7" t="s">
        <v>167</v>
      </c>
      <c r="D36" s="48"/>
      <c r="E36" s="214"/>
    </row>
    <row r="37" spans="1:10" ht="18" customHeight="1" thickBot="1">
      <c r="A37" s="3" t="s">
        <v>168</v>
      </c>
      <c r="B37" s="8" t="s">
        <v>46</v>
      </c>
      <c r="D37" s="48">
        <v>5</v>
      </c>
      <c r="E37" s="303"/>
      <c r="F37" s="11" t="s">
        <v>41</v>
      </c>
      <c r="G37" s="232">
        <f t="shared" ref="G37:G40" si="1">D37*E37</f>
        <v>0</v>
      </c>
    </row>
    <row r="38" spans="1:10" ht="18" customHeight="1" thickBot="1">
      <c r="A38" s="3" t="s">
        <v>169</v>
      </c>
      <c r="B38" s="8" t="s">
        <v>48</v>
      </c>
      <c r="D38" s="48">
        <v>5</v>
      </c>
      <c r="E38" s="303"/>
      <c r="F38" s="11" t="s">
        <v>41</v>
      </c>
      <c r="G38" s="232">
        <f t="shared" si="1"/>
        <v>0</v>
      </c>
    </row>
    <row r="39" spans="1:10" ht="18" customHeight="1" thickBot="1">
      <c r="A39" s="3" t="s">
        <v>170</v>
      </c>
      <c r="B39" s="8" t="s">
        <v>50</v>
      </c>
      <c r="D39" s="48">
        <v>5</v>
      </c>
      <c r="E39" s="303"/>
      <c r="F39" s="11" t="s">
        <v>41</v>
      </c>
      <c r="G39" s="232">
        <f t="shared" si="1"/>
        <v>0</v>
      </c>
    </row>
    <row r="40" spans="1:10" ht="18" customHeight="1" thickBot="1">
      <c r="A40" s="3" t="s">
        <v>171</v>
      </c>
      <c r="B40" s="8" t="s">
        <v>52</v>
      </c>
      <c r="D40" s="48">
        <v>5</v>
      </c>
      <c r="E40" s="303"/>
      <c r="F40" s="11" t="s">
        <v>41</v>
      </c>
      <c r="G40" s="232">
        <f t="shared" si="1"/>
        <v>0</v>
      </c>
    </row>
    <row r="41" spans="1:10" ht="18" customHeight="1" thickBot="1">
      <c r="B41" s="3"/>
      <c r="D41" s="48"/>
      <c r="E41" s="213"/>
      <c r="F41" s="3"/>
    </row>
    <row r="42" spans="1:10" ht="18" customHeight="1" thickBot="1">
      <c r="A42" s="3" t="s">
        <v>172</v>
      </c>
      <c r="B42" s="7" t="s">
        <v>173</v>
      </c>
      <c r="D42" s="48">
        <v>5</v>
      </c>
      <c r="E42" s="303"/>
      <c r="F42" s="11" t="s">
        <v>58</v>
      </c>
      <c r="G42" s="232">
        <f>D42*E42</f>
        <v>0</v>
      </c>
    </row>
    <row r="43" spans="1:10" ht="15" customHeight="1" thickBot="1">
      <c r="B43" s="1"/>
    </row>
    <row r="44" spans="1:10" ht="15" customHeight="1" thickBot="1">
      <c r="B44" s="1"/>
      <c r="D44" s="314" t="s">
        <v>174</v>
      </c>
      <c r="E44" s="315"/>
      <c r="F44" s="315"/>
      <c r="G44" s="233">
        <f>SUM(G42,G37:G40,G33:G34)</f>
        <v>0</v>
      </c>
    </row>
    <row r="45" spans="1:10" ht="15" customHeight="1" thickBot="1">
      <c r="B45" s="1"/>
    </row>
    <row r="46" spans="1:10" ht="13.5" thickBot="1">
      <c r="D46" s="314" t="s">
        <v>175</v>
      </c>
      <c r="E46" s="316"/>
      <c r="F46" s="316"/>
      <c r="G46" s="233">
        <f>SUM(G44,G26)</f>
        <v>0</v>
      </c>
    </row>
    <row r="47" spans="1:10" s="81" customFormat="1" ht="15" customHeight="1">
      <c r="A47" s="325" t="s">
        <v>0</v>
      </c>
      <c r="B47" s="325"/>
      <c r="C47" s="325"/>
      <c r="D47" s="325"/>
      <c r="E47" s="325"/>
      <c r="F47" s="325"/>
      <c r="G47" s="188"/>
    </row>
    <row r="48" spans="1:10" s="81" customFormat="1" ht="15" customHeight="1">
      <c r="A48" s="325" t="s">
        <v>1</v>
      </c>
      <c r="B48" s="325"/>
      <c r="C48" s="325"/>
      <c r="D48" s="325"/>
      <c r="E48" s="325"/>
      <c r="F48" s="325"/>
      <c r="G48" s="188"/>
    </row>
    <row r="49" spans="1:8" s="81" customFormat="1" ht="15" customHeight="1">
      <c r="A49" s="80"/>
      <c r="D49" s="71"/>
      <c r="G49" s="188"/>
    </row>
    <row r="50" spans="1:8" s="81" customFormat="1" ht="15" customHeight="1">
      <c r="A50" s="325" t="s">
        <v>176</v>
      </c>
      <c r="B50" s="325"/>
      <c r="C50" s="325"/>
      <c r="D50" s="325"/>
      <c r="E50" s="325"/>
      <c r="F50" s="325"/>
      <c r="G50" s="188"/>
    </row>
    <row r="51" spans="1:8" s="81" customFormat="1" ht="15" customHeight="1">
      <c r="A51" s="80"/>
      <c r="C51" s="283"/>
      <c r="F51" s="82"/>
      <c r="G51" s="188"/>
    </row>
    <row r="52" spans="1:8" ht="18">
      <c r="B52" s="41" t="s">
        <v>177</v>
      </c>
      <c r="C52" s="40"/>
      <c r="D52" s="287"/>
      <c r="E52" s="287"/>
      <c r="F52" s="68"/>
      <c r="G52" s="196"/>
      <c r="H52" s="68"/>
    </row>
    <row r="53" spans="1:8" ht="18">
      <c r="B53" s="41"/>
      <c r="C53" s="40"/>
      <c r="D53" s="287"/>
      <c r="E53" s="287"/>
      <c r="F53" s="68"/>
      <c r="G53" s="196"/>
      <c r="H53" s="68"/>
    </row>
    <row r="54" spans="1:8" ht="48" customHeight="1">
      <c r="B54" s="317" t="s">
        <v>178</v>
      </c>
      <c r="C54" s="317"/>
      <c r="D54" s="317"/>
      <c r="E54" s="317"/>
      <c r="F54" s="317"/>
      <c r="G54" s="196"/>
      <c r="H54" s="68"/>
    </row>
    <row r="55" spans="1:8">
      <c r="C55" s="5"/>
      <c r="F55" s="13"/>
      <c r="G55" s="197"/>
      <c r="H55" s="13"/>
    </row>
    <row r="56" spans="1:8" ht="42.75" customHeight="1">
      <c r="B56" s="317" t="s">
        <v>179</v>
      </c>
      <c r="C56" s="343"/>
      <c r="D56" s="343"/>
      <c r="E56" s="343"/>
      <c r="F56" s="343"/>
      <c r="G56" s="196"/>
      <c r="H56" s="13"/>
    </row>
    <row r="57" spans="1:8" ht="14.25" customHeight="1">
      <c r="B57" s="294"/>
      <c r="C57" s="89"/>
      <c r="D57" s="294"/>
      <c r="E57" s="294"/>
      <c r="F57" s="294"/>
      <c r="G57" s="198"/>
      <c r="H57" s="13"/>
    </row>
    <row r="58" spans="1:8" ht="32.25" customHeight="1">
      <c r="B58" s="317" t="s">
        <v>180</v>
      </c>
      <c r="C58" s="343"/>
      <c r="D58" s="343"/>
      <c r="E58" s="343"/>
      <c r="F58" s="343"/>
      <c r="G58" s="198"/>
      <c r="H58" s="13"/>
    </row>
    <row r="59" spans="1:8" ht="15" customHeight="1">
      <c r="B59" s="285"/>
      <c r="C59" s="294"/>
      <c r="D59" s="294"/>
      <c r="E59" s="294"/>
      <c r="F59" s="294"/>
      <c r="G59" s="198"/>
      <c r="H59" s="13"/>
    </row>
    <row r="60" spans="1:8" ht="44.25" customHeight="1">
      <c r="B60" s="317" t="s">
        <v>115</v>
      </c>
      <c r="C60" s="317"/>
      <c r="D60" s="317"/>
      <c r="E60" s="317"/>
      <c r="F60" s="317"/>
      <c r="G60" s="198"/>
      <c r="H60" s="13"/>
    </row>
    <row r="61" spans="1:8" ht="14.25" customHeight="1">
      <c r="B61" s="285"/>
      <c r="C61" s="285"/>
      <c r="D61" s="285"/>
      <c r="E61" s="285"/>
      <c r="F61" s="285"/>
      <c r="G61" s="228"/>
    </row>
    <row r="62" spans="1:8" ht="42.75" customHeight="1">
      <c r="B62" s="344" t="s">
        <v>181</v>
      </c>
      <c r="C62" s="344"/>
      <c r="D62" s="344"/>
      <c r="E62" s="344"/>
      <c r="F62" s="344"/>
      <c r="G62" s="200"/>
    </row>
    <row r="63" spans="1:8" ht="14.25" customHeight="1">
      <c r="B63" s="294"/>
      <c r="C63" s="89"/>
      <c r="D63" s="294"/>
      <c r="E63" s="294"/>
      <c r="F63" s="294"/>
      <c r="G63" s="198"/>
    </row>
    <row r="64" spans="1:8" ht="71.25" customHeight="1">
      <c r="B64" s="317" t="s">
        <v>182</v>
      </c>
      <c r="C64" s="343"/>
      <c r="D64" s="343"/>
      <c r="E64" s="343"/>
      <c r="F64" s="343"/>
      <c r="G64" s="228"/>
    </row>
    <row r="65" spans="1:8" ht="14.25" customHeight="1">
      <c r="B65" s="294"/>
      <c r="C65" s="89"/>
      <c r="D65" s="294"/>
      <c r="E65" s="294"/>
      <c r="F65" s="294"/>
      <c r="G65" s="198"/>
    </row>
    <row r="66" spans="1:8" ht="45" customHeight="1">
      <c r="B66" s="327" t="s">
        <v>183</v>
      </c>
      <c r="C66" s="343"/>
      <c r="D66" s="343"/>
      <c r="E66" s="343"/>
      <c r="F66" s="343"/>
      <c r="G66" s="198"/>
    </row>
    <row r="67" spans="1:8" ht="14.25" customHeight="1">
      <c r="B67" s="294"/>
      <c r="C67" s="89"/>
      <c r="D67" s="294"/>
      <c r="E67" s="294"/>
      <c r="F67" s="294"/>
      <c r="G67" s="198"/>
      <c r="H67" s="13"/>
    </row>
    <row r="68" spans="1:8" ht="27.75" customHeight="1">
      <c r="B68" s="317" t="s">
        <v>184</v>
      </c>
      <c r="C68" s="343"/>
      <c r="D68" s="343"/>
      <c r="E68" s="343"/>
      <c r="F68" s="343"/>
      <c r="G68" s="228"/>
    </row>
    <row r="69" spans="1:8" ht="15" customHeight="1">
      <c r="B69" s="282"/>
      <c r="C69" s="69"/>
      <c r="D69" s="69"/>
      <c r="E69" s="69"/>
      <c r="F69" s="69"/>
      <c r="G69" s="200"/>
    </row>
    <row r="70" spans="1:8" ht="15" customHeight="1">
      <c r="A70" s="53"/>
      <c r="B70" s="319" t="s">
        <v>185</v>
      </c>
      <c r="C70" s="319"/>
      <c r="D70" s="319"/>
      <c r="E70" s="319"/>
      <c r="F70" s="319"/>
      <c r="G70" s="199"/>
    </row>
    <row r="71" spans="1:8" ht="42" customHeight="1">
      <c r="A71" s="53"/>
      <c r="B71" s="319" t="s">
        <v>186</v>
      </c>
      <c r="C71" s="319"/>
      <c r="D71" s="319"/>
      <c r="E71" s="319"/>
      <c r="F71" s="319"/>
      <c r="G71" s="199"/>
    </row>
    <row r="72" spans="1:8" ht="14.1" customHeight="1">
      <c r="A72" s="53"/>
      <c r="B72" s="319" t="s">
        <v>72</v>
      </c>
      <c r="C72" s="319"/>
      <c r="D72" s="319"/>
      <c r="E72" s="319"/>
      <c r="F72" s="319"/>
      <c r="G72" s="199"/>
    </row>
    <row r="73" spans="1:8" ht="15" customHeight="1">
      <c r="B73" s="282"/>
      <c r="C73" s="69"/>
      <c r="D73" s="69"/>
      <c r="E73" s="69"/>
      <c r="F73" s="69"/>
      <c r="G73" s="200"/>
    </row>
    <row r="74" spans="1:8" ht="30.75" customHeight="1">
      <c r="B74" s="319" t="s">
        <v>187</v>
      </c>
      <c r="C74" s="319"/>
      <c r="D74" s="319"/>
      <c r="E74" s="319"/>
      <c r="F74" s="319"/>
      <c r="G74" s="200"/>
    </row>
    <row r="75" spans="1:8" ht="15" customHeight="1">
      <c r="B75" s="282"/>
      <c r="C75" s="69"/>
      <c r="D75" s="69"/>
      <c r="E75" s="69"/>
      <c r="F75" s="69"/>
      <c r="G75" s="200"/>
    </row>
    <row r="76" spans="1:8" ht="43.5" customHeight="1">
      <c r="B76" s="319" t="s">
        <v>188</v>
      </c>
      <c r="C76" s="319"/>
      <c r="D76" s="319"/>
      <c r="E76" s="319"/>
      <c r="F76" s="319"/>
      <c r="G76" s="200"/>
    </row>
    <row r="77" spans="1:8" ht="15" customHeight="1">
      <c r="B77" s="282"/>
      <c r="C77" s="69"/>
      <c r="D77" s="69"/>
      <c r="E77" s="69"/>
      <c r="F77" s="69"/>
      <c r="G77" s="200"/>
    </row>
    <row r="78" spans="1:8" ht="15.75">
      <c r="A78" s="325" t="s">
        <v>0</v>
      </c>
      <c r="B78" s="325"/>
      <c r="C78" s="325"/>
      <c r="D78" s="325"/>
      <c r="E78" s="325"/>
      <c r="F78" s="325"/>
    </row>
    <row r="79" spans="1:8" ht="15.75">
      <c r="A79" s="157"/>
      <c r="B79" s="283"/>
      <c r="C79" s="283"/>
      <c r="D79" s="283"/>
      <c r="E79" s="283"/>
      <c r="F79" s="283"/>
    </row>
    <row r="80" spans="1:8" s="81" customFormat="1" ht="18" customHeight="1">
      <c r="A80" s="318" t="s">
        <v>140</v>
      </c>
      <c r="B80" s="318"/>
      <c r="C80" s="318"/>
      <c r="D80" s="318"/>
      <c r="E80" s="318"/>
      <c r="F80" s="318"/>
      <c r="G80" s="188"/>
    </row>
    <row r="81" spans="1:7" ht="11.25" customHeight="1">
      <c r="A81" s="53"/>
      <c r="C81" s="284"/>
      <c r="G81" s="202"/>
    </row>
    <row r="82" spans="1:7" ht="41.25" customHeight="1">
      <c r="A82" s="53"/>
      <c r="B82" s="319" t="s">
        <v>84</v>
      </c>
      <c r="C82" s="320"/>
      <c r="D82" s="321"/>
      <c r="E82" s="321"/>
      <c r="F82" s="321"/>
      <c r="G82" s="202"/>
    </row>
    <row r="83" spans="1:7" ht="13.5" thickBot="1">
      <c r="A83" s="53"/>
      <c r="C83"/>
      <c r="G83" s="202"/>
    </row>
    <row r="84" spans="1:7" ht="27" thickTop="1" thickBot="1">
      <c r="A84" s="83" t="s">
        <v>5</v>
      </c>
      <c r="B84" s="322" t="s">
        <v>85</v>
      </c>
      <c r="C84" s="322"/>
      <c r="D84" s="323"/>
      <c r="E84" s="323"/>
      <c r="F84" s="323"/>
      <c r="G84" s="202"/>
    </row>
    <row r="85" spans="1:7" ht="18" customHeight="1" thickTop="1">
      <c r="A85" s="304"/>
      <c r="B85" s="324"/>
      <c r="C85" s="324"/>
      <c r="D85" s="324"/>
      <c r="E85" s="324"/>
      <c r="F85" s="324"/>
      <c r="G85" s="202"/>
    </row>
    <row r="86" spans="1:7" ht="18" customHeight="1">
      <c r="A86" s="305"/>
      <c r="B86" s="328"/>
      <c r="C86" s="328"/>
      <c r="D86" s="328"/>
      <c r="E86" s="328"/>
      <c r="F86" s="328"/>
      <c r="G86" s="202"/>
    </row>
    <row r="87" spans="1:7" ht="18" customHeight="1">
      <c r="A87" s="305"/>
      <c r="B87" s="328"/>
      <c r="C87" s="328"/>
      <c r="D87" s="328"/>
      <c r="E87" s="328"/>
      <c r="F87" s="328"/>
      <c r="G87" s="202"/>
    </row>
    <row r="88" spans="1:7" ht="18" customHeight="1">
      <c r="A88" s="305"/>
      <c r="B88" s="328"/>
      <c r="C88" s="328"/>
      <c r="D88" s="328"/>
      <c r="E88" s="328"/>
      <c r="F88" s="328"/>
      <c r="G88" s="202"/>
    </row>
    <row r="89" spans="1:7" ht="18" customHeight="1">
      <c r="A89" s="305"/>
      <c r="B89" s="328"/>
      <c r="C89" s="328"/>
      <c r="D89" s="328"/>
      <c r="E89" s="328"/>
      <c r="F89" s="328"/>
    </row>
    <row r="90" spans="1:7" ht="18" customHeight="1">
      <c r="A90" s="305"/>
      <c r="B90" s="328"/>
      <c r="C90" s="328"/>
      <c r="D90" s="328"/>
      <c r="E90" s="328"/>
      <c r="F90" s="328"/>
    </row>
  </sheetData>
  <sheetProtection algorithmName="SHA-512" hashValue="TscK+bygnNpKXbortMakP0sxdvLCIckcG2BWMrxhKstow6zw0OmdAoELG29CxZOim++BVY/B6HzGgiI0BLtXlw==" saltValue="I1R8fyMBfb8dtRTcIvnEOg==" spinCount="100000" sheet="1" objects="1" scenarios="1"/>
  <protectedRanges>
    <protectedRange algorithmName="SHA-512" hashValue="HI7KM7ehDKGoG4niPJVdzvY7/e1Gvo/DTGOl2/EcrJscrOSwxq99dbF7qyZpiJU/VgxIkpP32AujAtonDRRBZA==" saltValue="maQMzMU+r3wQpud83+pldQ==" spinCount="100000" sqref="E14:E24 E33:E42" name="Range1"/>
    <protectedRange algorithmName="SHA-512" hashValue="6zISCVEsT/JGV+uxLAjZNJZOa1/ES34l/0I9Z0Ue/nDiEnkrXlk5wmfco9WHvSAwqFeDNn5h5IfSeJDtYwqAMg==" saltValue="uzumEh6A0P9SQWEQMPqL5A==" spinCount="100000" sqref="A85:F90" name="Range2"/>
  </protectedRanges>
  <customSheetViews>
    <customSheetView guid="{8266D1D4-D394-4E40-9C33-5722A1399D0C}" showPageBreaks="1" fitToPage="1" view="pageBreakPreview" topLeftCell="A4">
      <selection activeCell="B50" sqref="B50:F50"/>
      <rowBreaks count="1" manualBreakCount="1">
        <brk id="40" max="16383" man="1"/>
      </rowBreaks>
      <pageMargins left="0" right="0" top="0" bottom="0" header="0" footer="0"/>
      <pageSetup scale="54" fitToHeight="0" orientation="portrait" r:id="rId1"/>
      <headerFooter alignWithMargins="0"/>
    </customSheetView>
    <customSheetView guid="{13F64A5F-A2E4-4AD7-BF8C-29CAFEB6E0BF}" showPageBreaks="1" fitToPage="1" view="pageBreakPreview" topLeftCell="A46">
      <selection activeCell="B52" sqref="B52:G52"/>
      <rowBreaks count="1" manualBreakCount="1">
        <brk id="40" max="16383" man="1"/>
      </rowBreaks>
      <pageMargins left="0" right="0" top="0" bottom="0" header="0" footer="0"/>
      <pageSetup scale="54" fitToHeight="0" orientation="portrait" r:id="rId2"/>
      <headerFooter alignWithMargins="0"/>
    </customSheetView>
    <customSheetView guid="{4C305D81-82D4-412F-AE60-48F2DCA30234}" showPageBreaks="1" fitToPage="1" view="pageBreakPreview">
      <selection activeCell="E50" sqref="E50"/>
      <rowBreaks count="1" manualBreakCount="1">
        <brk id="42" max="16383" man="1"/>
      </rowBreaks>
      <pageMargins left="0" right="0" top="0" bottom="0" header="0" footer="0"/>
      <pageSetup scale="65" fitToHeight="0" orientation="portrait" r:id="rId3"/>
      <headerFooter alignWithMargins="0"/>
    </customSheetView>
  </customSheetViews>
  <mergeCells count="36">
    <mergeCell ref="A3:F3"/>
    <mergeCell ref="A28:F28"/>
    <mergeCell ref="A47:F47"/>
    <mergeCell ref="A48:F48"/>
    <mergeCell ref="A50:F50"/>
    <mergeCell ref="A4:F4"/>
    <mergeCell ref="A6:F6"/>
    <mergeCell ref="A7:F7"/>
    <mergeCell ref="A10:F10"/>
    <mergeCell ref="D26:F26"/>
    <mergeCell ref="B56:F56"/>
    <mergeCell ref="B54:F54"/>
    <mergeCell ref="B89:F89"/>
    <mergeCell ref="B90:F90"/>
    <mergeCell ref="B87:F87"/>
    <mergeCell ref="B88:F88"/>
    <mergeCell ref="B82:F82"/>
    <mergeCell ref="B84:F84"/>
    <mergeCell ref="B85:F85"/>
    <mergeCell ref="B86:F86"/>
    <mergeCell ref="A1:G1"/>
    <mergeCell ref="D44:F44"/>
    <mergeCell ref="D46:F46"/>
    <mergeCell ref="B60:F60"/>
    <mergeCell ref="A80:F80"/>
    <mergeCell ref="B64:F64"/>
    <mergeCell ref="B66:F66"/>
    <mergeCell ref="B58:F58"/>
    <mergeCell ref="B68:F68"/>
    <mergeCell ref="B62:F62"/>
    <mergeCell ref="A78:F78"/>
    <mergeCell ref="B71:F71"/>
    <mergeCell ref="B72:F72"/>
    <mergeCell ref="B70:F70"/>
    <mergeCell ref="B74:F74"/>
    <mergeCell ref="B76:F76"/>
  </mergeCells>
  <phoneticPr fontId="0" type="noConversion"/>
  <pageMargins left="0.75" right="0.75" top="1" bottom="1" header="0.5" footer="0.5"/>
  <pageSetup scale="61" fitToHeight="0" orientation="portrait" r:id="rId4"/>
  <headerFooter alignWithMargins="0"/>
  <rowBreaks count="1" manualBreakCount="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4"/>
  <sheetViews>
    <sheetView view="pageBreakPreview" topLeftCell="A67" zoomScaleNormal="100" zoomScaleSheetLayoutView="100" zoomScalePageLayoutView="75" workbookViewId="0">
      <selection activeCell="E16" sqref="E16"/>
    </sheetView>
  </sheetViews>
  <sheetFormatPr defaultRowHeight="12.75"/>
  <cols>
    <col min="1" max="1" width="11.7109375" customWidth="1"/>
    <col min="2" max="2" width="48.7109375" customWidth="1"/>
    <col min="3" max="3" width="16.140625" customWidth="1"/>
    <col min="4" max="4" width="12.7109375" customWidth="1"/>
    <col min="5" max="5" width="22.140625" customWidth="1"/>
    <col min="6" max="6" width="25" customWidth="1"/>
    <col min="7" max="7" width="16.7109375" style="186" customWidth="1"/>
    <col min="8" max="8" width="15.42578125" customWidth="1"/>
    <col min="9" max="9" width="26" customWidth="1"/>
    <col min="10" max="10" width="17.85546875" customWidth="1"/>
  </cols>
  <sheetData>
    <row r="1" spans="1:11" s="119" customFormat="1" ht="60" customHeight="1">
      <c r="A1" s="313" t="s">
        <v>189</v>
      </c>
      <c r="B1" s="313"/>
      <c r="C1" s="313"/>
      <c r="D1" s="313"/>
      <c r="E1" s="313"/>
      <c r="F1" s="313"/>
      <c r="G1" s="313"/>
    </row>
    <row r="2" spans="1:11" s="119" customFormat="1" ht="14.25" customHeight="1">
      <c r="A2"/>
      <c r="B2"/>
      <c r="C2"/>
      <c r="D2"/>
      <c r="E2"/>
      <c r="F2"/>
      <c r="G2" s="243"/>
    </row>
    <row r="3" spans="1:11" ht="18" customHeight="1">
      <c r="A3" s="318" t="s">
        <v>190</v>
      </c>
      <c r="B3" s="318"/>
      <c r="C3" s="318"/>
      <c r="D3" s="318"/>
      <c r="E3" s="318"/>
      <c r="F3" s="318"/>
    </row>
    <row r="4" spans="1:11" ht="18" customHeight="1">
      <c r="A4" s="318" t="s">
        <v>1</v>
      </c>
      <c r="B4" s="318"/>
      <c r="C4" s="318"/>
      <c r="D4" s="318"/>
      <c r="E4" s="318"/>
      <c r="F4" s="318"/>
    </row>
    <row r="5" spans="1:11" ht="18" customHeight="1">
      <c r="C5" s="13"/>
    </row>
    <row r="6" spans="1:11" ht="18" customHeight="1">
      <c r="A6" s="318" t="s">
        <v>191</v>
      </c>
      <c r="B6" s="318"/>
      <c r="C6" s="318"/>
      <c r="D6" s="318"/>
      <c r="E6" s="318"/>
      <c r="F6" s="318"/>
    </row>
    <row r="7" spans="1:11" ht="18" customHeight="1">
      <c r="A7" s="318" t="s">
        <v>192</v>
      </c>
      <c r="B7" s="318"/>
      <c r="C7" s="318"/>
      <c r="D7" s="318"/>
      <c r="E7" s="318"/>
      <c r="F7" s="318"/>
    </row>
    <row r="8" spans="1:11" ht="18" customHeight="1">
      <c r="C8" s="12"/>
    </row>
    <row r="9" spans="1:11" ht="18" customHeight="1">
      <c r="C9" s="12"/>
    </row>
    <row r="10" spans="1:11" ht="18" customHeight="1">
      <c r="A10" s="318" t="s">
        <v>193</v>
      </c>
      <c r="B10" s="318"/>
      <c r="C10" s="318"/>
      <c r="D10" s="318"/>
      <c r="E10" s="318"/>
      <c r="F10" s="318"/>
    </row>
    <row r="11" spans="1:11" ht="18" customHeight="1">
      <c r="B11" s="6"/>
    </row>
    <row r="12" spans="1:11" ht="36" customHeight="1" thickBot="1">
      <c r="A12" s="85" t="s">
        <v>5</v>
      </c>
      <c r="B12" s="86" t="s">
        <v>6</v>
      </c>
      <c r="C12" s="86" t="s">
        <v>7</v>
      </c>
      <c r="D12" s="161" t="s">
        <v>194</v>
      </c>
      <c r="E12" s="87" t="s">
        <v>195</v>
      </c>
      <c r="F12" s="88" t="s">
        <v>196</v>
      </c>
      <c r="G12" s="227" t="s">
        <v>197</v>
      </c>
    </row>
    <row r="13" spans="1:11" ht="15.75" thickTop="1" thickBot="1">
      <c r="B13" s="1"/>
      <c r="H13" s="3"/>
      <c r="I13" s="3"/>
      <c r="K13" s="3"/>
    </row>
    <row r="14" spans="1:11" ht="18" customHeight="1" thickBot="1">
      <c r="A14" s="32" t="s">
        <v>198</v>
      </c>
      <c r="B14" s="3" t="s">
        <v>199</v>
      </c>
      <c r="C14" s="3" t="s">
        <v>200</v>
      </c>
      <c r="D14" s="48">
        <v>18000</v>
      </c>
      <c r="E14" s="211"/>
      <c r="F14" s="10" t="s">
        <v>201</v>
      </c>
      <c r="G14" s="215">
        <f>D14*E14</f>
        <v>0</v>
      </c>
      <c r="H14" s="3"/>
      <c r="I14" s="3"/>
      <c r="K14" s="3"/>
    </row>
    <row r="15" spans="1:11" ht="18" customHeight="1" thickBot="1">
      <c r="A15" s="32"/>
      <c r="B15" s="3"/>
      <c r="C15" s="3"/>
      <c r="D15" s="48"/>
      <c r="E15" s="213"/>
      <c r="F15" s="10"/>
      <c r="H15" s="3"/>
      <c r="I15" s="3"/>
      <c r="K15" s="3"/>
    </row>
    <row r="16" spans="1:11" ht="18" customHeight="1" thickBot="1">
      <c r="A16" s="32" t="s">
        <v>202</v>
      </c>
      <c r="B16" s="3" t="s">
        <v>203</v>
      </c>
      <c r="C16" s="3" t="s">
        <v>200</v>
      </c>
      <c r="D16" s="48">
        <v>20</v>
      </c>
      <c r="E16" s="211"/>
      <c r="F16" s="10" t="s">
        <v>201</v>
      </c>
      <c r="G16" s="215">
        <f>D16*E16</f>
        <v>0</v>
      </c>
      <c r="H16" s="3"/>
      <c r="I16" s="3"/>
      <c r="K16" s="3"/>
    </row>
    <row r="17" spans="1:11" ht="18" customHeight="1" thickBot="1">
      <c r="A17" s="32"/>
      <c r="B17" s="3"/>
      <c r="C17" s="3"/>
      <c r="D17" s="48"/>
      <c r="E17" s="213"/>
      <c r="F17" s="10"/>
      <c r="H17" s="3"/>
      <c r="I17" s="3"/>
      <c r="K17" s="3"/>
    </row>
    <row r="18" spans="1:11" ht="18" customHeight="1" thickBot="1">
      <c r="A18" s="32" t="s">
        <v>204</v>
      </c>
      <c r="B18" s="3" t="s">
        <v>205</v>
      </c>
      <c r="C18" s="3" t="s">
        <v>206</v>
      </c>
      <c r="D18" s="48">
        <v>1000</v>
      </c>
      <c r="E18" s="211"/>
      <c r="F18" s="10" t="s">
        <v>207</v>
      </c>
      <c r="G18" s="215">
        <f>D18*E18</f>
        <v>0</v>
      </c>
      <c r="H18" s="3"/>
    </row>
    <row r="19" spans="1:11" ht="18" customHeight="1" thickBot="1">
      <c r="A19" s="32"/>
      <c r="B19" s="3"/>
      <c r="C19" s="3"/>
      <c r="D19" s="48"/>
      <c r="E19" s="213"/>
      <c r="F19" s="10"/>
      <c r="H19" s="3"/>
    </row>
    <row r="20" spans="1:11" ht="18" customHeight="1" thickBot="1">
      <c r="A20" s="32" t="s">
        <v>208</v>
      </c>
      <c r="B20" s="3" t="s">
        <v>209</v>
      </c>
      <c r="C20" s="3" t="s">
        <v>206</v>
      </c>
      <c r="D20" s="48">
        <v>10</v>
      </c>
      <c r="E20" s="211"/>
      <c r="F20" s="10" t="s">
        <v>207</v>
      </c>
      <c r="G20" s="215">
        <f>D20*E20</f>
        <v>0</v>
      </c>
    </row>
    <row r="21" spans="1:11" ht="18" customHeight="1" thickBot="1">
      <c r="A21" s="32"/>
      <c r="B21" s="3"/>
      <c r="C21" s="3"/>
      <c r="D21" s="48"/>
      <c r="E21" s="213"/>
      <c r="F21" s="10"/>
    </row>
    <row r="22" spans="1:11" ht="18" customHeight="1" thickBot="1">
      <c r="A22" s="32" t="s">
        <v>210</v>
      </c>
      <c r="B22" s="30" t="s">
        <v>211</v>
      </c>
      <c r="C22" s="30" t="s">
        <v>212</v>
      </c>
      <c r="D22" s="48">
        <v>1900</v>
      </c>
      <c r="E22" s="211"/>
      <c r="F22" s="10" t="s">
        <v>213</v>
      </c>
      <c r="G22" s="215">
        <f>D22*E22</f>
        <v>0</v>
      </c>
      <c r="H22" s="3"/>
    </row>
    <row r="23" spans="1:11" ht="18" customHeight="1" thickBot="1">
      <c r="A23" s="32"/>
      <c r="B23" s="30"/>
      <c r="C23" s="30"/>
      <c r="D23" s="48"/>
      <c r="E23" s="213"/>
      <c r="F23" s="10"/>
      <c r="G23" s="189"/>
      <c r="H23" s="3"/>
    </row>
    <row r="24" spans="1:11" ht="18" customHeight="1" thickBot="1">
      <c r="A24" s="32" t="s">
        <v>214</v>
      </c>
      <c r="B24" s="30" t="s">
        <v>215</v>
      </c>
      <c r="C24" s="30" t="s">
        <v>212</v>
      </c>
      <c r="D24" s="48">
        <v>20</v>
      </c>
      <c r="E24" s="211"/>
      <c r="F24" s="10" t="s">
        <v>213</v>
      </c>
      <c r="G24" s="215">
        <f>D24*E24</f>
        <v>0</v>
      </c>
      <c r="H24" s="3"/>
    </row>
    <row r="25" spans="1:11" ht="13.5" thickBot="1">
      <c r="A25" s="32"/>
      <c r="B25" s="30"/>
      <c r="C25" s="30"/>
      <c r="F25" s="3"/>
      <c r="G25" s="189"/>
    </row>
    <row r="26" spans="1:11" ht="13.5" thickBot="1">
      <c r="A26" s="32"/>
      <c r="B26" s="30"/>
      <c r="C26" s="30"/>
      <c r="D26" s="314" t="s">
        <v>216</v>
      </c>
      <c r="E26" s="315"/>
      <c r="F26" s="315"/>
      <c r="G26" s="236">
        <f>SUM(G24,G22,G20,G18,G16,G14)</f>
        <v>0</v>
      </c>
    </row>
    <row r="27" spans="1:11">
      <c r="A27" s="32"/>
      <c r="B27" s="30"/>
      <c r="C27" s="30"/>
      <c r="F27" s="3"/>
      <c r="G27" s="189"/>
    </row>
    <row r="29" spans="1:11" ht="21">
      <c r="A29" s="31"/>
      <c r="C29" s="284" t="s">
        <v>217</v>
      </c>
    </row>
    <row r="30" spans="1:11" ht="14.25">
      <c r="B30" s="6"/>
      <c r="F30" s="16"/>
    </row>
    <row r="31" spans="1:11" ht="30.75" customHeight="1" thickBot="1">
      <c r="A31" s="85" t="s">
        <v>5</v>
      </c>
      <c r="B31" s="235" t="s">
        <v>33</v>
      </c>
      <c r="C31" s="191" t="s">
        <v>34</v>
      </c>
      <c r="D31" s="161" t="s">
        <v>218</v>
      </c>
      <c r="E31" s="87" t="s">
        <v>36</v>
      </c>
      <c r="F31" s="229" t="s">
        <v>37</v>
      </c>
      <c r="G31" s="227" t="s">
        <v>197</v>
      </c>
    </row>
    <row r="32" spans="1:11" ht="17.25" customHeight="1" thickTop="1">
      <c r="A32" s="94"/>
      <c r="B32" s="101"/>
      <c r="C32" s="94"/>
      <c r="D32" s="193"/>
      <c r="E32" s="98"/>
      <c r="F32" s="230"/>
      <c r="G32" s="231"/>
    </row>
    <row r="33" spans="1:7" ht="14.25" customHeight="1" thickBot="1">
      <c r="A33" s="94"/>
      <c r="B33" s="101" t="s">
        <v>219</v>
      </c>
      <c r="C33" s="94"/>
      <c r="D33" s="193"/>
      <c r="E33" s="98"/>
      <c r="F33" s="230"/>
      <c r="G33" s="231"/>
    </row>
    <row r="34" spans="1:7" ht="18" customHeight="1" thickBot="1">
      <c r="A34" s="3" t="s">
        <v>220</v>
      </c>
      <c r="B34" s="8" t="s">
        <v>46</v>
      </c>
      <c r="D34" s="48">
        <v>1</v>
      </c>
      <c r="E34" s="206"/>
      <c r="F34" s="11" t="s">
        <v>41</v>
      </c>
      <c r="G34" s="215">
        <f t="shared" ref="G34:G37" si="0">D34*E34</f>
        <v>0</v>
      </c>
    </row>
    <row r="35" spans="1:7" ht="18" customHeight="1" thickBot="1">
      <c r="A35" s="3" t="s">
        <v>221</v>
      </c>
      <c r="B35" s="8" t="s">
        <v>48</v>
      </c>
      <c r="D35" s="48">
        <v>1</v>
      </c>
      <c r="E35" s="206"/>
      <c r="F35" s="11" t="s">
        <v>41</v>
      </c>
      <c r="G35" s="215">
        <f t="shared" si="0"/>
        <v>0</v>
      </c>
    </row>
    <row r="36" spans="1:7" ht="18" customHeight="1" thickBot="1">
      <c r="A36" s="3" t="s">
        <v>222</v>
      </c>
      <c r="B36" s="8" t="s">
        <v>50</v>
      </c>
      <c r="D36" s="48">
        <v>1</v>
      </c>
      <c r="E36" s="206"/>
      <c r="F36" s="11" t="s">
        <v>41</v>
      </c>
      <c r="G36" s="215">
        <f t="shared" si="0"/>
        <v>0</v>
      </c>
    </row>
    <row r="37" spans="1:7" ht="18" customHeight="1" thickBot="1">
      <c r="A37" s="3" t="s">
        <v>223</v>
      </c>
      <c r="B37" s="8" t="s">
        <v>52</v>
      </c>
      <c r="D37" s="48">
        <v>1</v>
      </c>
      <c r="E37" s="206"/>
      <c r="F37" s="11" t="s">
        <v>41</v>
      </c>
      <c r="G37" s="215">
        <f t="shared" si="0"/>
        <v>0</v>
      </c>
    </row>
    <row r="38" spans="1:7" ht="18" customHeight="1">
      <c r="B38" s="8"/>
      <c r="D38" s="9"/>
      <c r="E38" s="219"/>
      <c r="F38" s="3"/>
    </row>
    <row r="39" spans="1:7" ht="18" customHeight="1" thickBot="1">
      <c r="B39" s="20" t="s">
        <v>53</v>
      </c>
      <c r="C39" s="3"/>
      <c r="D39" s="8"/>
      <c r="E39" s="219"/>
      <c r="F39" s="3"/>
    </row>
    <row r="40" spans="1:7" ht="18" customHeight="1" thickBot="1">
      <c r="A40" s="3" t="s">
        <v>224</v>
      </c>
      <c r="B40" s="8" t="s">
        <v>55</v>
      </c>
      <c r="C40" s="3"/>
      <c r="D40" s="48">
        <v>1</v>
      </c>
      <c r="E40" s="206"/>
      <c r="F40" s="11" t="s">
        <v>41</v>
      </c>
      <c r="G40" s="215">
        <f>D40*E40</f>
        <v>0</v>
      </c>
    </row>
    <row r="41" spans="1:7" ht="18" customHeight="1">
      <c r="B41" s="3"/>
      <c r="C41" s="3"/>
      <c r="D41" s="8"/>
      <c r="E41" s="7"/>
      <c r="F41" s="3"/>
    </row>
    <row r="42" spans="1:7" ht="18" customHeight="1" thickBot="1">
      <c r="B42" s="7" t="s">
        <v>225</v>
      </c>
      <c r="D42" s="9"/>
      <c r="E42" s="7"/>
      <c r="F42" s="3"/>
    </row>
    <row r="43" spans="1:7" ht="18" customHeight="1" thickBot="1">
      <c r="A43" s="3" t="s">
        <v>226</v>
      </c>
      <c r="B43" s="8" t="s">
        <v>227</v>
      </c>
      <c r="D43" s="182">
        <v>1E-4</v>
      </c>
      <c r="E43" s="84"/>
      <c r="F43" s="37" t="s">
        <v>228</v>
      </c>
      <c r="G43" s="232">
        <f>(D43*(E43-1))*$G$26</f>
        <v>0</v>
      </c>
    </row>
    <row r="44" spans="1:7" ht="18" customHeight="1">
      <c r="A44" s="3"/>
      <c r="B44" s="8" t="s">
        <v>229</v>
      </c>
      <c r="D44" s="3"/>
      <c r="E44" s="7"/>
      <c r="F44" s="37"/>
    </row>
    <row r="45" spans="1:7" ht="18" customHeight="1" thickBot="1">
      <c r="B45" s="3"/>
      <c r="E45" s="7"/>
      <c r="F45" s="3"/>
    </row>
    <row r="46" spans="1:7" ht="18" customHeight="1" thickBot="1">
      <c r="A46" s="3" t="s">
        <v>230</v>
      </c>
      <c r="B46" s="7" t="s">
        <v>231</v>
      </c>
      <c r="D46" s="48">
        <v>1</v>
      </c>
      <c r="E46" s="206"/>
      <c r="F46" s="11" t="s">
        <v>232</v>
      </c>
      <c r="G46" s="215">
        <f>D46*E46</f>
        <v>0</v>
      </c>
    </row>
    <row r="47" spans="1:7" ht="14.1" customHeight="1" thickBot="1">
      <c r="B47" s="3"/>
      <c r="D47" s="8"/>
      <c r="E47" s="7"/>
      <c r="F47" s="3"/>
    </row>
    <row r="48" spans="1:7" ht="14.1" customHeight="1" thickBot="1">
      <c r="B48" s="3"/>
      <c r="D48" s="314" t="s">
        <v>233</v>
      </c>
      <c r="E48" s="315"/>
      <c r="F48" s="315"/>
      <c r="G48" s="233">
        <f>SUM(G46,G43,G40,G34:G37)</f>
        <v>0</v>
      </c>
    </row>
    <row r="49" spans="1:8" ht="14.1" customHeight="1" thickBot="1">
      <c r="B49" s="3"/>
      <c r="D49" s="8"/>
      <c r="E49" s="7"/>
      <c r="F49" s="3"/>
    </row>
    <row r="50" spans="1:8" ht="13.5" thickBot="1">
      <c r="B50" s="3"/>
      <c r="D50" s="314" t="s">
        <v>234</v>
      </c>
      <c r="E50" s="316"/>
      <c r="F50" s="316"/>
      <c r="G50" s="233">
        <f>SUM(G48,G26)</f>
        <v>0</v>
      </c>
    </row>
    <row r="51" spans="1:8">
      <c r="B51" s="3"/>
      <c r="D51" s="3"/>
      <c r="E51" s="3"/>
      <c r="F51" s="3"/>
      <c r="G51" s="237"/>
    </row>
    <row r="52" spans="1:8">
      <c r="B52" s="3"/>
      <c r="D52" s="3"/>
      <c r="E52" s="3"/>
      <c r="F52" s="3"/>
      <c r="G52" s="237"/>
    </row>
    <row r="53" spans="1:8" s="81" customFormat="1" ht="15" customHeight="1">
      <c r="A53" s="325" t="s">
        <v>190</v>
      </c>
      <c r="B53" s="325"/>
      <c r="C53" s="325"/>
      <c r="D53" s="325"/>
      <c r="E53" s="325"/>
      <c r="F53" s="325"/>
      <c r="G53" s="188"/>
    </row>
    <row r="54" spans="1:8" s="81" customFormat="1" ht="15" customHeight="1">
      <c r="A54" s="325" t="s">
        <v>1</v>
      </c>
      <c r="B54" s="325"/>
      <c r="C54" s="325"/>
      <c r="D54" s="325"/>
      <c r="E54" s="325"/>
      <c r="F54" s="325"/>
      <c r="G54" s="188"/>
    </row>
    <row r="55" spans="1:8" s="81" customFormat="1" ht="15" customHeight="1">
      <c r="A55" s="80"/>
      <c r="D55" s="71"/>
      <c r="G55" s="188"/>
    </row>
    <row r="56" spans="1:8" s="81" customFormat="1" ht="15" customHeight="1">
      <c r="A56" s="325" t="s">
        <v>235</v>
      </c>
      <c r="B56" s="325"/>
      <c r="C56" s="325"/>
      <c r="D56" s="325"/>
      <c r="E56" s="325"/>
      <c r="F56" s="325"/>
      <c r="G56" s="188"/>
    </row>
    <row r="57" spans="1:8" s="81" customFormat="1" ht="15" customHeight="1">
      <c r="A57" s="80"/>
      <c r="C57" s="283"/>
      <c r="F57" s="82"/>
      <c r="G57" s="188"/>
    </row>
    <row r="58" spans="1:8" ht="18.75" customHeight="1">
      <c r="B58" s="41" t="s">
        <v>236</v>
      </c>
      <c r="C58" s="40"/>
      <c r="D58" s="287"/>
      <c r="E58" s="287"/>
      <c r="F58" s="68"/>
      <c r="G58" s="196"/>
      <c r="H58" s="68"/>
    </row>
    <row r="59" spans="1:8" ht="14.1" customHeight="1">
      <c r="C59" s="5"/>
      <c r="F59" s="13"/>
      <c r="G59" s="197"/>
      <c r="H59" s="13"/>
    </row>
    <row r="60" spans="1:8" ht="30" customHeight="1">
      <c r="B60" s="317" t="s">
        <v>237</v>
      </c>
      <c r="C60" s="317"/>
      <c r="D60" s="317"/>
      <c r="E60" s="317"/>
      <c r="F60" s="317"/>
      <c r="G60" s="198"/>
    </row>
    <row r="61" spans="1:8" ht="14.25" customHeight="1">
      <c r="B61" s="294"/>
      <c r="C61" s="294"/>
      <c r="D61" s="294"/>
      <c r="E61" s="294"/>
      <c r="F61" s="294"/>
      <c r="G61" s="198"/>
    </row>
    <row r="62" spans="1:8" ht="30" customHeight="1">
      <c r="B62" s="317" t="s">
        <v>238</v>
      </c>
      <c r="C62" s="343"/>
      <c r="D62" s="343"/>
      <c r="E62" s="343"/>
      <c r="F62" s="343"/>
      <c r="G62" s="196"/>
      <c r="H62" s="13"/>
    </row>
    <row r="63" spans="1:8" ht="14.25" customHeight="1">
      <c r="B63" s="285"/>
      <c r="C63" s="294"/>
      <c r="D63" s="294"/>
      <c r="E63" s="294"/>
      <c r="F63" s="294"/>
      <c r="G63" s="196"/>
      <c r="H63" s="13"/>
    </row>
    <row r="64" spans="1:8" ht="45" customHeight="1">
      <c r="B64" s="317" t="s">
        <v>239</v>
      </c>
      <c r="C64" s="343"/>
      <c r="D64" s="343"/>
      <c r="E64" s="343"/>
      <c r="F64" s="343"/>
      <c r="G64" s="198"/>
      <c r="H64" s="13"/>
    </row>
    <row r="65" spans="1:8" ht="14.25" customHeight="1">
      <c r="B65" s="294"/>
      <c r="C65" s="294"/>
      <c r="D65" s="294"/>
      <c r="E65" s="294"/>
      <c r="F65" s="294"/>
      <c r="G65" s="198"/>
    </row>
    <row r="66" spans="1:8" ht="30.75" customHeight="1">
      <c r="B66" s="346" t="s">
        <v>240</v>
      </c>
      <c r="C66" s="346"/>
      <c r="D66" s="346"/>
      <c r="E66" s="346"/>
      <c r="F66" s="346"/>
      <c r="G66" s="198"/>
    </row>
    <row r="67" spans="1:8" ht="14.25" customHeight="1">
      <c r="B67" s="294"/>
      <c r="C67" s="294"/>
      <c r="D67" s="294"/>
      <c r="E67" s="294"/>
      <c r="F67" s="294"/>
      <c r="G67" s="198"/>
      <c r="H67" s="13"/>
    </row>
    <row r="68" spans="1:8" ht="54" customHeight="1">
      <c r="B68" s="319" t="s">
        <v>241</v>
      </c>
      <c r="C68" s="319"/>
      <c r="D68" s="319"/>
      <c r="E68" s="319"/>
      <c r="F68" s="319"/>
      <c r="G68" s="200"/>
    </row>
    <row r="69" spans="1:8" ht="12.75" customHeight="1">
      <c r="B69" s="281"/>
      <c r="C69" s="281"/>
      <c r="D69" s="281"/>
      <c r="E69" s="281"/>
      <c r="F69" s="281"/>
      <c r="G69" s="200"/>
    </row>
    <row r="70" spans="1:8" ht="42" customHeight="1">
      <c r="A70" s="53"/>
      <c r="B70" s="319" t="s">
        <v>242</v>
      </c>
      <c r="C70" s="319"/>
      <c r="D70" s="319"/>
      <c r="E70" s="319"/>
      <c r="F70" s="319"/>
      <c r="G70" s="199"/>
    </row>
    <row r="71" spans="1:8" ht="12" customHeight="1">
      <c r="A71" s="53"/>
      <c r="B71" s="288"/>
      <c r="C71" s="288"/>
      <c r="D71" s="288"/>
      <c r="E71" s="288"/>
      <c r="F71" s="288"/>
      <c r="G71" s="234"/>
    </row>
    <row r="72" spans="1:8" ht="15" customHeight="1">
      <c r="A72" s="53"/>
      <c r="B72" s="319" t="s">
        <v>243</v>
      </c>
      <c r="C72" s="319"/>
      <c r="D72" s="319"/>
      <c r="E72" s="319"/>
      <c r="F72" s="319"/>
      <c r="G72" s="199"/>
    </row>
    <row r="73" spans="1:8" ht="42" customHeight="1">
      <c r="A73" s="53"/>
      <c r="B73" s="319" t="s">
        <v>244</v>
      </c>
      <c r="C73" s="319"/>
      <c r="D73" s="319"/>
      <c r="E73" s="319"/>
      <c r="F73" s="319"/>
      <c r="G73" s="199"/>
    </row>
    <row r="74" spans="1:8" ht="64.5" customHeight="1">
      <c r="A74" s="53"/>
      <c r="B74" s="319" t="s">
        <v>245</v>
      </c>
      <c r="C74" s="319"/>
      <c r="D74" s="319"/>
      <c r="E74" s="319"/>
      <c r="F74" s="319"/>
      <c r="G74" s="199"/>
    </row>
    <row r="75" spans="1:8" ht="14.1" customHeight="1">
      <c r="A75" s="53"/>
      <c r="B75" s="319" t="s">
        <v>72</v>
      </c>
      <c r="C75" s="319"/>
      <c r="D75" s="319"/>
      <c r="E75" s="319"/>
      <c r="F75" s="319"/>
      <c r="G75" s="199"/>
    </row>
    <row r="76" spans="1:8" ht="14.1" customHeight="1">
      <c r="A76" s="53"/>
      <c r="B76" s="281"/>
      <c r="C76" s="281"/>
      <c r="D76" s="281"/>
      <c r="E76" s="281"/>
      <c r="F76" s="281"/>
      <c r="G76" s="199"/>
    </row>
    <row r="77" spans="1:8" ht="28.5" customHeight="1">
      <c r="A77" s="53"/>
      <c r="B77" s="319" t="s">
        <v>246</v>
      </c>
      <c r="C77" s="319"/>
      <c r="D77" s="319"/>
      <c r="E77" s="319"/>
      <c r="F77" s="319"/>
      <c r="G77" s="199"/>
    </row>
    <row r="78" spans="1:8" ht="14.1" customHeight="1">
      <c r="A78" s="53"/>
      <c r="B78" s="281"/>
      <c r="C78" s="281"/>
      <c r="D78" s="281"/>
      <c r="E78" s="281"/>
      <c r="F78" s="281"/>
      <c r="G78" s="199"/>
    </row>
    <row r="79" spans="1:8" ht="42" customHeight="1">
      <c r="A79" s="53"/>
      <c r="B79" s="319" t="s">
        <v>247</v>
      </c>
      <c r="C79" s="319"/>
      <c r="D79" s="319"/>
      <c r="E79" s="319"/>
      <c r="F79" s="319"/>
      <c r="G79" s="199"/>
    </row>
    <row r="80" spans="1:8" ht="13.5" customHeight="1">
      <c r="B80" s="281"/>
      <c r="C80" s="281"/>
      <c r="D80" s="281"/>
      <c r="E80" s="281"/>
      <c r="F80" s="281"/>
      <c r="G80" s="200"/>
    </row>
    <row r="81" spans="1:7" ht="13.5" customHeight="1">
      <c r="B81" s="281"/>
      <c r="C81" s="281"/>
      <c r="D81" s="281"/>
      <c r="E81" s="281"/>
      <c r="F81" s="281"/>
      <c r="G81" s="200"/>
    </row>
    <row r="82" spans="1:7" s="81" customFormat="1" ht="15" customHeight="1">
      <c r="A82" s="325" t="s">
        <v>190</v>
      </c>
      <c r="B82" s="325"/>
      <c r="C82" s="325"/>
      <c r="D82" s="325"/>
      <c r="E82" s="325"/>
      <c r="F82" s="325"/>
      <c r="G82" s="188"/>
    </row>
    <row r="83" spans="1:7" s="81" customFormat="1" ht="15" customHeight="1">
      <c r="A83" s="325" t="s">
        <v>1</v>
      </c>
      <c r="B83" s="325"/>
      <c r="C83" s="325"/>
      <c r="D83" s="325"/>
      <c r="E83" s="325"/>
      <c r="F83" s="325"/>
      <c r="G83" s="188"/>
    </row>
    <row r="84" spans="1:7" s="81" customFormat="1" ht="15" customHeight="1">
      <c r="A84" s="80"/>
      <c r="D84" s="71"/>
      <c r="G84" s="188"/>
    </row>
    <row r="85" spans="1:7" s="81" customFormat="1" ht="15" customHeight="1">
      <c r="A85" s="325" t="s">
        <v>235</v>
      </c>
      <c r="B85" s="325"/>
      <c r="C85" s="325"/>
      <c r="D85" s="325"/>
      <c r="E85" s="325"/>
      <c r="F85" s="325"/>
      <c r="G85" s="188"/>
    </row>
    <row r="86" spans="1:7" s="81" customFormat="1" ht="15" customHeight="1">
      <c r="A86" s="80"/>
      <c r="C86" s="283"/>
      <c r="F86" s="82"/>
      <c r="G86" s="188"/>
    </row>
    <row r="87" spans="1:7">
      <c r="B87" s="39" t="s">
        <v>248</v>
      </c>
    </row>
    <row r="88" spans="1:7">
      <c r="B88" s="39"/>
    </row>
    <row r="89" spans="1:7" ht="15" customHeight="1">
      <c r="B89" s="7" t="s">
        <v>249</v>
      </c>
    </row>
    <row r="90" spans="1:7">
      <c r="B90" s="7" t="s">
        <v>250</v>
      </c>
    </row>
    <row r="91" spans="1:7" ht="13.5" customHeight="1" thickBot="1">
      <c r="B91" s="50" t="s">
        <v>251</v>
      </c>
      <c r="C91" s="348" t="s">
        <v>252</v>
      </c>
      <c r="D91" s="349"/>
    </row>
    <row r="92" spans="1:7" ht="13.5" thickTop="1">
      <c r="B92" s="49" t="s">
        <v>253</v>
      </c>
      <c r="C92" s="46">
        <v>0.02</v>
      </c>
      <c r="D92" s="47"/>
    </row>
    <row r="93" spans="1:7">
      <c r="B93" s="45" t="s">
        <v>254</v>
      </c>
      <c r="C93" s="43">
        <v>0.02</v>
      </c>
      <c r="D93" s="44"/>
    </row>
    <row r="94" spans="1:7">
      <c r="B94" s="45" t="s">
        <v>255</v>
      </c>
      <c r="C94" s="43">
        <v>0.02</v>
      </c>
      <c r="D94" s="44"/>
    </row>
    <row r="95" spans="1:7">
      <c r="B95" s="45" t="s">
        <v>256</v>
      </c>
      <c r="C95" s="43">
        <v>0.02</v>
      </c>
      <c r="D95" s="44"/>
    </row>
    <row r="96" spans="1:7">
      <c r="B96" s="45" t="s">
        <v>257</v>
      </c>
      <c r="C96" s="43">
        <v>0.06</v>
      </c>
      <c r="D96" s="44"/>
    </row>
    <row r="97" spans="2:5">
      <c r="B97" s="45" t="s">
        <v>258</v>
      </c>
      <c r="C97" s="43">
        <v>0.02</v>
      </c>
      <c r="D97" s="44"/>
    </row>
    <row r="98" spans="2:5">
      <c r="B98" s="45" t="s">
        <v>259</v>
      </c>
      <c r="C98" s="43">
        <v>0.02</v>
      </c>
      <c r="D98" s="44"/>
    </row>
    <row r="99" spans="2:5">
      <c r="B99" s="45" t="s">
        <v>260</v>
      </c>
      <c r="C99" s="43">
        <v>0.02</v>
      </c>
      <c r="D99" s="44"/>
    </row>
    <row r="100" spans="2:5">
      <c r="B100" s="45" t="s">
        <v>261</v>
      </c>
      <c r="C100" s="43">
        <v>0.02</v>
      </c>
      <c r="D100" s="44"/>
    </row>
    <row r="101" spans="2:5">
      <c r="B101" s="45" t="s">
        <v>262</v>
      </c>
      <c r="C101" s="43">
        <v>0.04</v>
      </c>
      <c r="D101" s="44"/>
    </row>
    <row r="102" spans="2:5">
      <c r="B102" s="45" t="s">
        <v>263</v>
      </c>
      <c r="C102" s="43">
        <v>0.04</v>
      </c>
      <c r="D102" s="44"/>
    </row>
    <row r="103" spans="2:5">
      <c r="B103" s="51" t="s">
        <v>264</v>
      </c>
    </row>
    <row r="104" spans="2:5">
      <c r="B104" s="55"/>
    </row>
    <row r="106" spans="2:5">
      <c r="B106" s="39" t="s">
        <v>265</v>
      </c>
    </row>
    <row r="108" spans="2:5">
      <c r="B108" s="7" t="s">
        <v>266</v>
      </c>
    </row>
    <row r="109" spans="2:5">
      <c r="B109" s="7" t="s">
        <v>267</v>
      </c>
    </row>
    <row r="110" spans="2:5" ht="12.75" customHeight="1">
      <c r="B110" s="56" t="s">
        <v>251</v>
      </c>
      <c r="C110" s="347" t="s">
        <v>268</v>
      </c>
      <c r="D110" s="347"/>
    </row>
    <row r="111" spans="2:5" ht="15">
      <c r="B111" s="57" t="s">
        <v>269</v>
      </c>
      <c r="C111" s="58" t="s">
        <v>270</v>
      </c>
      <c r="D111" s="59"/>
      <c r="E111" s="60"/>
    </row>
    <row r="112" spans="2:5" ht="14.25">
      <c r="B112" s="61" t="s">
        <v>271</v>
      </c>
      <c r="C112" s="62" t="s">
        <v>270</v>
      </c>
      <c r="D112" s="63"/>
      <c r="E112" s="60"/>
    </row>
    <row r="113" spans="2:5" ht="14.25">
      <c r="B113" s="64" t="s">
        <v>272</v>
      </c>
      <c r="C113" s="62" t="s">
        <v>273</v>
      </c>
      <c r="D113" s="63"/>
      <c r="E113" s="60"/>
    </row>
    <row r="114" spans="2:5" ht="14.25">
      <c r="B114" s="61" t="s">
        <v>274</v>
      </c>
      <c r="C114" s="62" t="s">
        <v>275</v>
      </c>
      <c r="D114" s="63"/>
      <c r="E114" s="60"/>
    </row>
    <row r="115" spans="2:5" ht="14.25">
      <c r="B115" s="61" t="s">
        <v>276</v>
      </c>
      <c r="C115" s="62" t="s">
        <v>275</v>
      </c>
      <c r="D115" s="63"/>
      <c r="E115" s="60"/>
    </row>
    <row r="116" spans="2:5" ht="14.25">
      <c r="B116" s="61" t="s">
        <v>277</v>
      </c>
      <c r="C116" s="62" t="s">
        <v>275</v>
      </c>
      <c r="D116" s="63"/>
      <c r="E116" s="60"/>
    </row>
    <row r="117" spans="2:5" ht="14.25">
      <c r="B117" s="64" t="s">
        <v>278</v>
      </c>
      <c r="C117" s="62" t="s">
        <v>275</v>
      </c>
      <c r="D117" s="63"/>
      <c r="E117" s="60"/>
    </row>
    <row r="118" spans="2:5" ht="14.25">
      <c r="B118" s="61" t="s">
        <v>279</v>
      </c>
      <c r="C118" s="62" t="s">
        <v>275</v>
      </c>
      <c r="D118" s="63"/>
      <c r="E118" s="60"/>
    </row>
    <row r="119" spans="2:5" ht="14.25">
      <c r="B119" s="61" t="s">
        <v>280</v>
      </c>
      <c r="C119" s="62" t="s">
        <v>273</v>
      </c>
      <c r="D119" s="63"/>
      <c r="E119" s="60"/>
    </row>
    <row r="120" spans="2:5" ht="14.25">
      <c r="B120" s="61" t="s">
        <v>281</v>
      </c>
      <c r="C120" s="62" t="s">
        <v>273</v>
      </c>
      <c r="D120" s="63"/>
      <c r="E120" s="60"/>
    </row>
    <row r="121" spans="2:5" ht="14.25">
      <c r="B121" s="61" t="s">
        <v>282</v>
      </c>
      <c r="C121" s="62" t="s">
        <v>283</v>
      </c>
      <c r="D121" s="63"/>
      <c r="E121" s="60"/>
    </row>
    <row r="122" spans="2:5" ht="14.25">
      <c r="B122" s="64" t="s">
        <v>284</v>
      </c>
      <c r="C122" s="62" t="s">
        <v>285</v>
      </c>
      <c r="D122" s="63"/>
      <c r="E122" s="60"/>
    </row>
    <row r="123" spans="2:5" ht="14.25">
      <c r="B123" s="61" t="s">
        <v>286</v>
      </c>
      <c r="C123" s="62" t="s">
        <v>275</v>
      </c>
      <c r="D123" s="63"/>
      <c r="E123" s="60"/>
    </row>
    <row r="124" spans="2:5" ht="14.25">
      <c r="B124" s="61" t="s">
        <v>287</v>
      </c>
      <c r="C124" s="62" t="s">
        <v>288</v>
      </c>
      <c r="D124" s="63"/>
      <c r="E124" s="60"/>
    </row>
    <row r="125" spans="2:5" ht="14.25">
      <c r="B125" s="61" t="s">
        <v>289</v>
      </c>
      <c r="C125" s="62" t="s">
        <v>290</v>
      </c>
      <c r="D125" s="63"/>
      <c r="E125" s="60"/>
    </row>
    <row r="126" spans="2:5" ht="14.25">
      <c r="B126" s="61" t="s">
        <v>291</v>
      </c>
      <c r="C126" s="62" t="s">
        <v>288</v>
      </c>
      <c r="D126" s="63"/>
      <c r="E126" s="60"/>
    </row>
    <row r="127" spans="2:5" ht="14.25">
      <c r="B127" s="61" t="s">
        <v>292</v>
      </c>
      <c r="C127" s="62" t="s">
        <v>293</v>
      </c>
      <c r="D127" s="63"/>
      <c r="E127" s="60"/>
    </row>
    <row r="128" spans="2:5" ht="14.25">
      <c r="B128" s="61" t="s">
        <v>294</v>
      </c>
      <c r="C128" s="62" t="s">
        <v>295</v>
      </c>
      <c r="D128" s="63"/>
      <c r="E128" s="60"/>
    </row>
    <row r="129" spans="1:7" ht="14.25">
      <c r="B129" s="61" t="s">
        <v>296</v>
      </c>
      <c r="C129" s="62" t="s">
        <v>297</v>
      </c>
      <c r="D129" s="63"/>
      <c r="E129" s="60"/>
    </row>
    <row r="130" spans="1:7" ht="14.25">
      <c r="B130" s="64" t="s">
        <v>298</v>
      </c>
      <c r="C130" s="62" t="s">
        <v>299</v>
      </c>
      <c r="D130" s="63"/>
      <c r="E130" s="60"/>
    </row>
    <row r="131" spans="1:7" ht="14.25">
      <c r="B131" s="61" t="s">
        <v>300</v>
      </c>
      <c r="C131" s="62" t="s">
        <v>301</v>
      </c>
      <c r="D131" s="63"/>
      <c r="E131" s="60"/>
    </row>
    <row r="132" spans="1:7" ht="14.25">
      <c r="B132" s="61" t="s">
        <v>302</v>
      </c>
      <c r="C132" s="62" t="s">
        <v>303</v>
      </c>
      <c r="D132" s="63"/>
      <c r="E132" s="60"/>
    </row>
    <row r="133" spans="1:7" ht="14.25">
      <c r="B133" s="61" t="s">
        <v>304</v>
      </c>
      <c r="C133" s="62" t="s">
        <v>305</v>
      </c>
      <c r="D133" s="63"/>
      <c r="E133" s="60"/>
    </row>
    <row r="134" spans="1:7" ht="14.25">
      <c r="B134" s="61" t="s">
        <v>306</v>
      </c>
      <c r="C134" s="62" t="s">
        <v>303</v>
      </c>
      <c r="D134" s="63"/>
      <c r="E134" s="60"/>
    </row>
    <row r="135" spans="1:7" ht="14.25">
      <c r="B135" s="61" t="s">
        <v>307</v>
      </c>
      <c r="C135" s="62" t="s">
        <v>308</v>
      </c>
      <c r="D135" s="63"/>
      <c r="E135" s="60"/>
    </row>
    <row r="136" spans="1:7" ht="14.25">
      <c r="B136" s="61" t="s">
        <v>309</v>
      </c>
      <c r="C136" s="62" t="s">
        <v>310</v>
      </c>
      <c r="D136" s="63"/>
      <c r="E136" s="60"/>
    </row>
    <row r="137" spans="1:7" ht="14.25">
      <c r="B137" s="64" t="s">
        <v>311</v>
      </c>
      <c r="C137" s="62" t="s">
        <v>308</v>
      </c>
      <c r="D137" s="63"/>
      <c r="E137" s="60"/>
    </row>
    <row r="138" spans="1:7" ht="14.25">
      <c r="B138" s="61" t="s">
        <v>312</v>
      </c>
      <c r="C138" s="62" t="s">
        <v>313</v>
      </c>
      <c r="D138" s="63"/>
      <c r="E138" s="60"/>
    </row>
    <row r="139" spans="1:7" ht="14.25">
      <c r="B139" s="61" t="s">
        <v>314</v>
      </c>
      <c r="C139" s="62" t="s">
        <v>313</v>
      </c>
      <c r="D139" s="63"/>
      <c r="E139" s="60"/>
    </row>
    <row r="140" spans="1:7" ht="14.25">
      <c r="B140" s="61" t="s">
        <v>315</v>
      </c>
      <c r="C140" s="62" t="s">
        <v>316</v>
      </c>
      <c r="D140" s="63"/>
      <c r="E140" s="60"/>
    </row>
    <row r="141" spans="1:7" ht="14.25">
      <c r="B141" s="61" t="s">
        <v>317</v>
      </c>
      <c r="C141" s="62" t="s">
        <v>316</v>
      </c>
      <c r="D141" s="63"/>
      <c r="E141" s="60"/>
    </row>
    <row r="144" spans="1:7" s="81" customFormat="1" ht="18" customHeight="1">
      <c r="A144" s="318" t="s">
        <v>318</v>
      </c>
      <c r="B144" s="318"/>
      <c r="C144" s="318"/>
      <c r="D144" s="318"/>
      <c r="E144" s="318"/>
      <c r="F144" s="318"/>
      <c r="G144" s="188"/>
    </row>
    <row r="145" spans="1:7" ht="11.25" customHeight="1">
      <c r="A145" s="53"/>
      <c r="C145" s="284"/>
      <c r="G145" s="202"/>
    </row>
    <row r="146" spans="1:7" ht="41.25" customHeight="1">
      <c r="A146" s="53"/>
      <c r="B146" s="319" t="s">
        <v>84</v>
      </c>
      <c r="C146" s="320"/>
      <c r="D146" s="321"/>
      <c r="E146" s="321"/>
      <c r="F146" s="321"/>
      <c r="G146" s="202"/>
    </row>
    <row r="147" spans="1:7" ht="13.5" thickBot="1">
      <c r="A147" s="53"/>
      <c r="G147" s="202"/>
    </row>
    <row r="148" spans="1:7" ht="27" thickTop="1" thickBot="1">
      <c r="A148" s="83" t="s">
        <v>5</v>
      </c>
      <c r="B148" s="322" t="s">
        <v>85</v>
      </c>
      <c r="C148" s="322"/>
      <c r="D148" s="323"/>
      <c r="E148" s="323"/>
      <c r="F148" s="323"/>
      <c r="G148" s="202"/>
    </row>
    <row r="149" spans="1:7" ht="18" customHeight="1" thickTop="1">
      <c r="A149" s="241"/>
      <c r="B149" s="351"/>
      <c r="C149" s="351"/>
      <c r="D149" s="351"/>
      <c r="E149" s="351"/>
      <c r="F149" s="351"/>
      <c r="G149" s="202"/>
    </row>
    <row r="150" spans="1:7" ht="18" customHeight="1">
      <c r="A150" s="242"/>
      <c r="B150" s="350"/>
      <c r="C150" s="350"/>
      <c r="D150" s="350"/>
      <c r="E150" s="350"/>
      <c r="F150" s="350"/>
      <c r="G150" s="202"/>
    </row>
    <row r="151" spans="1:7" ht="18" customHeight="1">
      <c r="A151" s="242"/>
      <c r="B151" s="350"/>
      <c r="C151" s="350"/>
      <c r="D151" s="350"/>
      <c r="E151" s="350"/>
      <c r="F151" s="350"/>
      <c r="G151" s="202"/>
    </row>
    <row r="152" spans="1:7" ht="18" customHeight="1">
      <c r="A152" s="242"/>
      <c r="B152" s="350"/>
      <c r="C152" s="350"/>
      <c r="D152" s="350"/>
      <c r="E152" s="350"/>
      <c r="F152" s="350"/>
      <c r="G152" s="202"/>
    </row>
    <row r="153" spans="1:7" ht="18" customHeight="1">
      <c r="A153" s="242"/>
      <c r="B153" s="350"/>
      <c r="C153" s="350"/>
      <c r="D153" s="350"/>
      <c r="E153" s="350"/>
      <c r="F153" s="350"/>
    </row>
    <row r="154" spans="1:7" ht="18" customHeight="1">
      <c r="A154" s="242"/>
      <c r="B154" s="350"/>
      <c r="C154" s="350"/>
      <c r="D154" s="350"/>
      <c r="E154" s="350"/>
      <c r="F154" s="350"/>
    </row>
  </sheetData>
  <sheetProtection algorithmName="SHA-512" hashValue="ObOJxyR/bppR218cFJo7btYi/MeVho9kYhQLxYzemejU8IjOmIp3pQ1yzGEkwAfI40jJwAN9TGerUNZyEyBnvg==" saltValue="LgBHOd5t2qWGaxexgOp3oQ==" spinCount="100000" sheet="1" objects="1" scenarios="1"/>
  <protectedRanges>
    <protectedRange algorithmName="SHA-512" hashValue="Xx8zjGBUlPv7t/lSyYmc0swQclSvim6QmSDLMXUc08GV29PcSr0urgIkCd5n1fT/8GF9E9W4xPAGFZjI880Mng==" saltValue="BoV5kMccWXz2HidKvV70yg==" spinCount="100000" sqref="E14:E24 E34:E46" name="Range1"/>
    <protectedRange algorithmName="SHA-512" hashValue="SGMFSp5KCJMPS7XDPWrejJQzb24bRyMDRxIsRxvMgpAXoEffGhlggnR7UTyq/fKFmJuGlksF+lrtrIiSqZM+JQ==" saltValue="ZQzuMX9/KmALm8LPPQcBgA==" spinCount="100000" sqref="A149:F154" name="Range2"/>
  </protectedRanges>
  <customSheetViews>
    <customSheetView guid="{8266D1D4-D394-4E40-9C33-5722A1399D0C}" showPageBreaks="1" view="pageBreakPreview" topLeftCell="A22">
      <selection activeCell="B33" sqref="B33"/>
      <rowBreaks count="1" manualBreakCount="1">
        <brk id="49" max="16383" man="1"/>
      </rowBreaks>
      <pageMargins left="0" right="0" top="0" bottom="0" header="0" footer="0"/>
      <pageSetup scale="61" fitToHeight="2" orientation="portrait" r:id="rId1"/>
      <headerFooter alignWithMargins="0"/>
    </customSheetView>
    <customSheetView guid="{13F64A5F-A2E4-4AD7-BF8C-29CAFEB6E0BF}" showPageBreaks="1" view="pageBreakPreview" topLeftCell="A22">
      <selection sqref="A1:F1"/>
      <rowBreaks count="1" manualBreakCount="1">
        <brk id="49" max="16383" man="1"/>
      </rowBreaks>
      <pageMargins left="0" right="0" top="0" bottom="0" header="0" footer="0"/>
      <pageSetup scale="61" fitToHeight="2" orientation="portrait" r:id="rId2"/>
      <headerFooter alignWithMargins="0"/>
    </customSheetView>
    <customSheetView guid="{4C305D81-82D4-412F-AE60-48F2DCA30234}" showPageBreaks="1" view="pageBreakPreview" topLeftCell="A22">
      <selection activeCell="B33" sqref="B33"/>
      <rowBreaks count="1" manualBreakCount="1">
        <brk id="49" max="16383" man="1"/>
      </rowBreaks>
      <pageMargins left="0" right="0" top="0" bottom="0" header="0" footer="0"/>
      <pageSetup scale="61" fitToHeight="2" orientation="portrait" r:id="rId3"/>
      <headerFooter alignWithMargins="0"/>
    </customSheetView>
  </customSheetViews>
  <mergeCells count="38">
    <mergeCell ref="A3:F3"/>
    <mergeCell ref="A4:F4"/>
    <mergeCell ref="A6:F6"/>
    <mergeCell ref="A7:F7"/>
    <mergeCell ref="A56:F56"/>
    <mergeCell ref="B153:F153"/>
    <mergeCell ref="B154:F154"/>
    <mergeCell ref="B152:F152"/>
    <mergeCell ref="B146:F146"/>
    <mergeCell ref="B148:F148"/>
    <mergeCell ref="B149:F149"/>
    <mergeCell ref="B150:F150"/>
    <mergeCell ref="B151:F151"/>
    <mergeCell ref="C110:D110"/>
    <mergeCell ref="A83:F83"/>
    <mergeCell ref="A144:F144"/>
    <mergeCell ref="B75:F75"/>
    <mergeCell ref="A82:F82"/>
    <mergeCell ref="A85:F85"/>
    <mergeCell ref="C91:D91"/>
    <mergeCell ref="B77:F77"/>
    <mergeCell ref="B79:F79"/>
    <mergeCell ref="A1:G1"/>
    <mergeCell ref="B70:F70"/>
    <mergeCell ref="B72:F72"/>
    <mergeCell ref="B73:F73"/>
    <mergeCell ref="B74:F74"/>
    <mergeCell ref="A10:F10"/>
    <mergeCell ref="B60:F60"/>
    <mergeCell ref="B62:F62"/>
    <mergeCell ref="B64:F64"/>
    <mergeCell ref="B68:F68"/>
    <mergeCell ref="D26:F26"/>
    <mergeCell ref="D48:F48"/>
    <mergeCell ref="D50:F50"/>
    <mergeCell ref="A53:F53"/>
    <mergeCell ref="A54:F54"/>
    <mergeCell ref="B66:F66"/>
  </mergeCells>
  <phoneticPr fontId="0" type="noConversion"/>
  <pageMargins left="0.75" right="0.75" top="1" bottom="1" header="0.5" footer="0.5"/>
  <pageSetup scale="56" fitToHeight="2" orientation="portrait" r:id="rId4"/>
  <headerFooter alignWithMargins="0"/>
  <rowBreaks count="2" manualBreakCount="2">
    <brk id="51" max="16383" man="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4"/>
  <sheetViews>
    <sheetView view="pageBreakPreview" topLeftCell="A181" zoomScaleNormal="100" zoomScaleSheetLayoutView="100" workbookViewId="0">
      <selection activeCell="F187" sqref="F187"/>
    </sheetView>
  </sheetViews>
  <sheetFormatPr defaultRowHeight="12.75"/>
  <cols>
    <col min="1" max="1" width="10.140625" style="53" customWidth="1"/>
    <col min="2" max="2" width="43.5703125" customWidth="1"/>
    <col min="3" max="3" width="20.85546875" customWidth="1"/>
    <col min="4" max="4" width="12" customWidth="1"/>
    <col min="5" max="5" width="22" customWidth="1"/>
    <col min="6" max="6" width="12.7109375" customWidth="1"/>
    <col min="7" max="7" width="14" style="16" customWidth="1"/>
    <col min="8" max="8" width="16.7109375" style="186" customWidth="1"/>
    <col min="9" max="9" width="9.140625" customWidth="1"/>
    <col min="10" max="10" width="19.7109375" style="214" customWidth="1"/>
  </cols>
  <sheetData>
    <row r="1" spans="1:10" s="119" customFormat="1" ht="60" customHeight="1">
      <c r="A1" s="313" t="s">
        <v>319</v>
      </c>
      <c r="B1" s="313"/>
      <c r="C1" s="313"/>
      <c r="D1" s="313"/>
      <c r="E1" s="313"/>
      <c r="F1" s="313"/>
      <c r="G1" s="313"/>
      <c r="H1" s="313"/>
      <c r="J1" s="276"/>
    </row>
    <row r="2" spans="1:10" s="119" customFormat="1" ht="13.5" customHeight="1">
      <c r="A2" s="53"/>
      <c r="B2" s="53"/>
      <c r="C2" s="53"/>
      <c r="D2" s="53"/>
      <c r="E2" s="53"/>
      <c r="F2" s="53"/>
      <c r="G2" s="53"/>
      <c r="H2" s="238"/>
      <c r="J2" s="276"/>
    </row>
    <row r="3" spans="1:10" ht="18" customHeight="1">
      <c r="A3" s="318" t="s">
        <v>190</v>
      </c>
      <c r="B3" s="318"/>
      <c r="C3" s="318"/>
      <c r="D3" s="318"/>
      <c r="E3" s="318"/>
      <c r="F3" s="318"/>
      <c r="G3" s="318"/>
    </row>
    <row r="4" spans="1:10" ht="18" customHeight="1">
      <c r="A4" s="318" t="s">
        <v>1</v>
      </c>
      <c r="B4" s="318"/>
      <c r="C4" s="318"/>
      <c r="D4" s="318"/>
      <c r="E4" s="318"/>
      <c r="F4" s="318"/>
      <c r="G4" s="318"/>
    </row>
    <row r="5" spans="1:10" ht="12" customHeight="1">
      <c r="D5" s="13"/>
      <c r="G5"/>
    </row>
    <row r="6" spans="1:10" ht="18" customHeight="1">
      <c r="A6" s="318" t="s">
        <v>320</v>
      </c>
      <c r="B6" s="318"/>
      <c r="C6" s="318"/>
      <c r="D6" s="318"/>
      <c r="E6" s="318"/>
      <c r="F6" s="318"/>
      <c r="G6" s="318"/>
    </row>
    <row r="7" spans="1:10" ht="18" customHeight="1">
      <c r="A7" s="318" t="s">
        <v>321</v>
      </c>
      <c r="B7" s="318"/>
      <c r="C7" s="318"/>
      <c r="D7" s="318"/>
      <c r="E7" s="318"/>
      <c r="F7" s="318"/>
      <c r="G7" s="318"/>
    </row>
    <row r="8" spans="1:10" ht="12" customHeight="1">
      <c r="C8" s="284"/>
      <c r="F8" s="16"/>
      <c r="G8"/>
    </row>
    <row r="9" spans="1:10" ht="12" customHeight="1">
      <c r="C9" s="12"/>
      <c r="F9" s="16"/>
      <c r="G9"/>
    </row>
    <row r="10" spans="1:10" ht="18" customHeight="1">
      <c r="A10" s="318" t="s">
        <v>322</v>
      </c>
      <c r="B10" s="318"/>
      <c r="C10" s="318"/>
      <c r="D10" s="318"/>
      <c r="E10" s="318"/>
      <c r="F10" s="318"/>
      <c r="G10" s="318"/>
    </row>
    <row r="11" spans="1:10" ht="12" customHeight="1">
      <c r="B11" s="6"/>
      <c r="F11" s="16"/>
      <c r="G11"/>
    </row>
    <row r="12" spans="1:10" ht="12" customHeight="1">
      <c r="E12" s="1"/>
      <c r="G12"/>
    </row>
    <row r="13" spans="1:10" ht="35.25" customHeight="1" thickBot="1">
      <c r="A13" s="78" t="s">
        <v>5</v>
      </c>
      <c r="B13" s="73" t="s">
        <v>6</v>
      </c>
      <c r="C13" s="73" t="s">
        <v>7</v>
      </c>
      <c r="D13" s="161" t="s">
        <v>323</v>
      </c>
      <c r="E13" s="72" t="s">
        <v>195</v>
      </c>
      <c r="F13" s="12" t="s">
        <v>324</v>
      </c>
      <c r="G13" s="185" t="s">
        <v>37</v>
      </c>
      <c r="H13" s="187" t="s">
        <v>325</v>
      </c>
    </row>
    <row r="14" spans="1:10" ht="18" customHeight="1" thickTop="1" thickBot="1">
      <c r="A14" s="79"/>
      <c r="B14" s="75"/>
      <c r="C14" s="76"/>
      <c r="D14" s="74"/>
      <c r="E14" s="75"/>
      <c r="F14" s="77"/>
      <c r="G14" s="74"/>
    </row>
    <row r="15" spans="1:10" ht="18" customHeight="1" thickBot="1">
      <c r="A15" s="54" t="s">
        <v>326</v>
      </c>
      <c r="B15" s="3" t="s">
        <v>327</v>
      </c>
      <c r="C15" s="4" t="s">
        <v>328</v>
      </c>
      <c r="D15" s="162">
        <v>600</v>
      </c>
      <c r="E15" s="211">
        <v>50</v>
      </c>
      <c r="F15" s="18" t="s">
        <v>329</v>
      </c>
      <c r="G15" s="4" t="s">
        <v>330</v>
      </c>
      <c r="H15" s="215">
        <f>D15*E15</f>
        <v>30000</v>
      </c>
      <c r="J15" s="214">
        <v>30000</v>
      </c>
    </row>
    <row r="16" spans="1:10" ht="18" customHeight="1" thickBot="1">
      <c r="B16" s="2"/>
      <c r="C16" s="14"/>
      <c r="D16" s="48"/>
      <c r="E16" s="212"/>
      <c r="F16" s="16"/>
      <c r="G16"/>
      <c r="H16" s="215"/>
    </row>
    <row r="17" spans="1:10" ht="18" customHeight="1" thickBot="1">
      <c r="A17" s="54" t="s">
        <v>331</v>
      </c>
      <c r="B17" s="3" t="s">
        <v>332</v>
      </c>
      <c r="C17" s="4">
        <v>120.1</v>
      </c>
      <c r="D17" s="162">
        <v>2094</v>
      </c>
      <c r="E17" s="211">
        <v>7</v>
      </c>
      <c r="F17" s="18" t="s">
        <v>333</v>
      </c>
      <c r="G17" s="3" t="s">
        <v>334</v>
      </c>
      <c r="H17" s="215">
        <f>D17*E17</f>
        <v>14658</v>
      </c>
      <c r="J17" s="214">
        <v>14658</v>
      </c>
    </row>
    <row r="18" spans="1:10" ht="18" customHeight="1" thickBot="1">
      <c r="B18" s="3"/>
      <c r="C18" s="4"/>
      <c r="D18" s="48"/>
      <c r="E18" s="212"/>
      <c r="F18" s="16"/>
      <c r="G18"/>
      <c r="H18" s="215"/>
    </row>
    <row r="19" spans="1:10" ht="18" customHeight="1" thickBot="1">
      <c r="A19" s="54" t="s">
        <v>335</v>
      </c>
      <c r="B19" s="3" t="s">
        <v>336</v>
      </c>
      <c r="C19" s="4" t="s">
        <v>337</v>
      </c>
      <c r="D19" s="163">
        <v>936</v>
      </c>
      <c r="E19" s="211">
        <v>20</v>
      </c>
      <c r="F19" s="19" t="s">
        <v>338</v>
      </c>
      <c r="G19" t="s">
        <v>339</v>
      </c>
      <c r="H19" s="215">
        <f>D19*E19</f>
        <v>18720</v>
      </c>
      <c r="J19" s="214">
        <v>18720</v>
      </c>
    </row>
    <row r="20" spans="1:10" ht="18" customHeight="1" thickBot="1">
      <c r="B20" s="3"/>
      <c r="C20" s="4"/>
      <c r="D20" s="48"/>
      <c r="E20" s="213"/>
      <c r="F20" s="16"/>
      <c r="G20"/>
      <c r="H20" s="215"/>
    </row>
    <row r="21" spans="1:10" ht="18" customHeight="1" thickBot="1">
      <c r="A21" s="54" t="s">
        <v>340</v>
      </c>
      <c r="B21" s="3" t="s">
        <v>341</v>
      </c>
      <c r="C21" s="4" t="s">
        <v>342</v>
      </c>
      <c r="D21" s="162">
        <v>2833</v>
      </c>
      <c r="E21" s="211">
        <v>7</v>
      </c>
      <c r="F21" s="18" t="s">
        <v>329</v>
      </c>
      <c r="G21"/>
      <c r="H21" s="215">
        <f>D21*E21</f>
        <v>19831</v>
      </c>
      <c r="J21" s="214">
        <v>19831</v>
      </c>
    </row>
    <row r="22" spans="1:10" ht="18" customHeight="1" thickBot="1">
      <c r="B22" s="3"/>
      <c r="C22" s="4"/>
      <c r="D22" s="48"/>
      <c r="E22" s="213"/>
      <c r="F22" s="16"/>
      <c r="G22"/>
      <c r="H22" s="215"/>
    </row>
    <row r="23" spans="1:10" ht="18" customHeight="1" thickBot="1">
      <c r="A23" s="54" t="s">
        <v>343</v>
      </c>
      <c r="B23" s="3" t="s">
        <v>344</v>
      </c>
      <c r="C23" s="4" t="s">
        <v>345</v>
      </c>
      <c r="D23" s="162">
        <v>5940</v>
      </c>
      <c r="E23" s="211">
        <v>15</v>
      </c>
      <c r="F23" s="18" t="s">
        <v>346</v>
      </c>
      <c r="G23" s="3" t="s">
        <v>339</v>
      </c>
      <c r="H23" s="215">
        <f>D23*E23</f>
        <v>89100</v>
      </c>
      <c r="J23" s="214">
        <v>89100</v>
      </c>
    </row>
    <row r="24" spans="1:10" ht="18" customHeight="1" thickBot="1">
      <c r="B24" s="3"/>
      <c r="C24" s="4"/>
      <c r="D24" s="48"/>
      <c r="E24" s="213"/>
      <c r="F24" s="16"/>
      <c r="G24"/>
      <c r="H24" s="215"/>
    </row>
    <row r="25" spans="1:10" ht="18" customHeight="1" thickBot="1">
      <c r="A25" s="54" t="s">
        <v>347</v>
      </c>
      <c r="B25" s="3" t="s">
        <v>348</v>
      </c>
      <c r="C25" s="4">
        <v>420.4</v>
      </c>
      <c r="D25" s="162">
        <v>600</v>
      </c>
      <c r="E25" s="211">
        <v>17</v>
      </c>
      <c r="F25" s="18" t="s">
        <v>349</v>
      </c>
      <c r="G25" s="3" t="s">
        <v>339</v>
      </c>
      <c r="H25" s="215">
        <f>D25*E25</f>
        <v>10200</v>
      </c>
      <c r="J25" s="214">
        <v>10200</v>
      </c>
    </row>
    <row r="26" spans="1:10" ht="18" customHeight="1" thickBot="1">
      <c r="B26" s="3"/>
      <c r="C26" s="4"/>
      <c r="D26" s="48"/>
      <c r="E26" s="213"/>
      <c r="F26" s="16"/>
      <c r="G26"/>
      <c r="H26" s="215"/>
    </row>
    <row r="27" spans="1:10" ht="18" customHeight="1" thickBot="1">
      <c r="A27" s="54" t="s">
        <v>350</v>
      </c>
      <c r="B27" s="3" t="s">
        <v>351</v>
      </c>
      <c r="C27" s="4" t="s">
        <v>352</v>
      </c>
      <c r="D27" s="162">
        <v>3038</v>
      </c>
      <c r="E27" s="211">
        <v>10</v>
      </c>
      <c r="F27" s="18" t="s">
        <v>353</v>
      </c>
      <c r="G27" s="3" t="s">
        <v>339</v>
      </c>
      <c r="H27" s="215">
        <f>D27*E27</f>
        <v>30380</v>
      </c>
      <c r="J27" s="214">
        <v>30380</v>
      </c>
    </row>
    <row r="28" spans="1:10" ht="18" customHeight="1" thickBot="1">
      <c r="B28" s="3"/>
      <c r="C28" s="4"/>
      <c r="D28" s="48"/>
      <c r="E28" s="213"/>
      <c r="F28" s="16"/>
      <c r="G28"/>
      <c r="H28" s="215"/>
    </row>
    <row r="29" spans="1:10" ht="18" customHeight="1" thickBot="1">
      <c r="A29" s="54" t="s">
        <v>354</v>
      </c>
      <c r="B29" s="3" t="s">
        <v>355</v>
      </c>
      <c r="C29" s="4" t="s">
        <v>356</v>
      </c>
      <c r="D29" s="162">
        <v>4656</v>
      </c>
      <c r="E29" s="211">
        <v>10</v>
      </c>
      <c r="F29" s="18" t="s">
        <v>346</v>
      </c>
      <c r="G29" s="3" t="s">
        <v>339</v>
      </c>
      <c r="H29" s="215">
        <f>D29*E29</f>
        <v>46560</v>
      </c>
      <c r="J29" s="214">
        <v>46560</v>
      </c>
    </row>
    <row r="30" spans="1:10" ht="18" customHeight="1" thickBot="1">
      <c r="B30" s="3"/>
      <c r="C30" s="4"/>
      <c r="D30" s="48"/>
      <c r="E30" s="213"/>
      <c r="F30" s="16"/>
      <c r="G30"/>
      <c r="H30" s="215"/>
    </row>
    <row r="31" spans="1:10" ht="18" customHeight="1" thickBot="1">
      <c r="A31" s="54" t="s">
        <v>357</v>
      </c>
      <c r="B31" s="3" t="s">
        <v>358</v>
      </c>
      <c r="C31" s="4" t="s">
        <v>359</v>
      </c>
      <c r="D31" s="162">
        <v>1998</v>
      </c>
      <c r="E31" s="211">
        <v>10</v>
      </c>
      <c r="F31" s="18" t="s">
        <v>353</v>
      </c>
      <c r="G31" s="3" t="s">
        <v>339</v>
      </c>
      <c r="H31" s="215">
        <f>D31*E31</f>
        <v>19980</v>
      </c>
      <c r="J31" s="214">
        <v>19980</v>
      </c>
    </row>
    <row r="32" spans="1:10" ht="18" customHeight="1" thickBot="1">
      <c r="B32" s="3"/>
      <c r="C32" s="4"/>
      <c r="D32" s="48"/>
      <c r="E32" s="213"/>
      <c r="F32" s="16"/>
      <c r="G32"/>
      <c r="H32" s="215"/>
    </row>
    <row r="33" spans="1:10" ht="18" customHeight="1" thickBot="1">
      <c r="A33" s="54" t="s">
        <v>360</v>
      </c>
      <c r="B33" s="3" t="s">
        <v>361</v>
      </c>
      <c r="C33" s="4">
        <v>160.4</v>
      </c>
      <c r="D33" s="162">
        <v>1998</v>
      </c>
      <c r="E33" s="211">
        <v>10</v>
      </c>
      <c r="F33" s="18" t="s">
        <v>353</v>
      </c>
      <c r="G33" s="3" t="s">
        <v>339</v>
      </c>
      <c r="H33" s="215">
        <f>D33*E33</f>
        <v>19980</v>
      </c>
      <c r="J33" s="214">
        <v>19980</v>
      </c>
    </row>
    <row r="34" spans="1:10" ht="18" customHeight="1" thickBot="1">
      <c r="B34" s="3"/>
      <c r="C34" s="4"/>
      <c r="D34" s="48"/>
      <c r="E34" s="213"/>
      <c r="F34" s="16"/>
      <c r="G34"/>
      <c r="H34" s="215"/>
    </row>
    <row r="35" spans="1:10" ht="18" customHeight="1" thickBot="1">
      <c r="A35" s="54" t="s">
        <v>362</v>
      </c>
      <c r="B35" s="3" t="s">
        <v>363</v>
      </c>
      <c r="C35" s="4" t="s">
        <v>364</v>
      </c>
      <c r="D35" s="162">
        <v>1</v>
      </c>
      <c r="E35" s="211">
        <v>75</v>
      </c>
      <c r="F35" s="18">
        <v>10</v>
      </c>
      <c r="G35" s="3" t="s">
        <v>339</v>
      </c>
      <c r="H35" s="215">
        <f>D35*E35</f>
        <v>75</v>
      </c>
      <c r="J35" s="214">
        <v>75</v>
      </c>
    </row>
    <row r="36" spans="1:10" ht="18" customHeight="1" thickBot="1">
      <c r="B36" s="3"/>
      <c r="D36" s="48"/>
      <c r="E36" s="214"/>
      <c r="G36"/>
      <c r="H36" s="215"/>
    </row>
    <row r="37" spans="1:10" ht="18" customHeight="1" thickBot="1">
      <c r="A37" s="54" t="s">
        <v>365</v>
      </c>
      <c r="B37" s="3" t="s">
        <v>366</v>
      </c>
      <c r="C37" s="4">
        <v>180.1</v>
      </c>
      <c r="D37" s="162">
        <v>2094</v>
      </c>
      <c r="E37" s="211">
        <v>7</v>
      </c>
      <c r="F37" s="18" t="s">
        <v>367</v>
      </c>
      <c r="G37" s="3" t="s">
        <v>368</v>
      </c>
      <c r="H37" s="215">
        <f>D37*E37</f>
        <v>14658</v>
      </c>
      <c r="J37" s="214">
        <v>14658</v>
      </c>
    </row>
    <row r="38" spans="1:10" ht="18" customHeight="1" thickBot="1">
      <c r="B38" s="3"/>
      <c r="C38" s="13"/>
      <c r="D38" s="48"/>
      <c r="E38" s="214"/>
      <c r="F38" s="16"/>
      <c r="G38"/>
      <c r="H38" s="215"/>
    </row>
    <row r="39" spans="1:10" ht="18" customHeight="1" thickBot="1">
      <c r="A39" s="54" t="s">
        <v>369</v>
      </c>
      <c r="B39" s="3" t="s">
        <v>370</v>
      </c>
      <c r="C39" s="4">
        <v>351.2</v>
      </c>
      <c r="D39" s="162">
        <v>4183</v>
      </c>
      <c r="E39" s="211">
        <v>17</v>
      </c>
      <c r="F39" s="18" t="s">
        <v>367</v>
      </c>
      <c r="G39" s="3" t="s">
        <v>339</v>
      </c>
      <c r="H39" s="215">
        <f>D39*E39</f>
        <v>71111</v>
      </c>
      <c r="J39" s="214">
        <v>71111</v>
      </c>
    </row>
    <row r="40" spans="1:10" ht="18" customHeight="1" thickBot="1">
      <c r="B40" s="3"/>
      <c r="C40" s="4"/>
      <c r="D40" s="48"/>
      <c r="E40" s="213"/>
      <c r="F40" s="16"/>
      <c r="G40"/>
      <c r="H40" s="215"/>
    </row>
    <row r="41" spans="1:10" ht="18" customHeight="1" thickBot="1">
      <c r="A41" s="54" t="s">
        <v>371</v>
      </c>
      <c r="B41" s="3" t="s">
        <v>372</v>
      </c>
      <c r="C41" s="4" t="s">
        <v>373</v>
      </c>
      <c r="D41" s="162">
        <v>5191</v>
      </c>
      <c r="E41" s="211">
        <v>13</v>
      </c>
      <c r="F41" s="18" t="s">
        <v>374</v>
      </c>
      <c r="G41" s="3" t="s">
        <v>339</v>
      </c>
      <c r="H41" s="215">
        <f>D41*E41</f>
        <v>67483</v>
      </c>
      <c r="J41" s="214">
        <v>67483</v>
      </c>
    </row>
    <row r="42" spans="1:10" ht="18" customHeight="1" thickBot="1">
      <c r="B42" s="3"/>
      <c r="C42" s="4"/>
      <c r="D42" s="48"/>
      <c r="E42" s="213"/>
      <c r="F42" s="16"/>
      <c r="G42"/>
      <c r="H42" s="215"/>
    </row>
    <row r="43" spans="1:10" ht="18" customHeight="1" thickBot="1">
      <c r="A43" s="54" t="s">
        <v>375</v>
      </c>
      <c r="B43" s="3" t="s">
        <v>376</v>
      </c>
      <c r="C43" s="4">
        <v>353.2</v>
      </c>
      <c r="D43" s="162">
        <v>4183</v>
      </c>
      <c r="E43" s="211">
        <v>13</v>
      </c>
      <c r="F43" s="18" t="s">
        <v>349</v>
      </c>
      <c r="G43" s="3" t="s">
        <v>339</v>
      </c>
      <c r="H43" s="215">
        <f>D43*E43</f>
        <v>54379</v>
      </c>
      <c r="J43" s="214">
        <v>54379</v>
      </c>
    </row>
    <row r="44" spans="1:10" ht="18" customHeight="1" thickBot="1">
      <c r="B44" s="3"/>
      <c r="C44" s="4"/>
      <c r="D44" s="48"/>
      <c r="E44" s="213"/>
      <c r="F44" s="16"/>
      <c r="G44"/>
      <c r="H44" s="215"/>
    </row>
    <row r="45" spans="1:10" ht="18" customHeight="1" thickBot="1">
      <c r="A45" s="54" t="s">
        <v>377</v>
      </c>
      <c r="B45" s="3" t="s">
        <v>378</v>
      </c>
      <c r="C45" s="4">
        <v>353.2</v>
      </c>
      <c r="D45" s="162">
        <v>1</v>
      </c>
      <c r="E45" s="211">
        <v>26</v>
      </c>
      <c r="F45" s="18" t="s">
        <v>379</v>
      </c>
      <c r="G45" s="3" t="s">
        <v>339</v>
      </c>
      <c r="H45" s="215">
        <f>D45*E45</f>
        <v>26</v>
      </c>
      <c r="J45" s="214">
        <v>26</v>
      </c>
    </row>
    <row r="46" spans="1:10" ht="18" customHeight="1" thickBot="1">
      <c r="B46" s="3"/>
      <c r="C46" s="4"/>
      <c r="D46" s="48"/>
      <c r="E46" s="214"/>
      <c r="F46" s="16"/>
      <c r="G46"/>
      <c r="H46" s="215"/>
    </row>
    <row r="47" spans="1:10" ht="18" customHeight="1" thickBot="1">
      <c r="A47" s="54" t="s">
        <v>380</v>
      </c>
      <c r="B47" s="3" t="s">
        <v>381</v>
      </c>
      <c r="C47" s="4">
        <v>353.2</v>
      </c>
      <c r="D47" s="162">
        <v>2196</v>
      </c>
      <c r="E47" s="211">
        <v>13</v>
      </c>
      <c r="F47" s="18" t="s">
        <v>374</v>
      </c>
      <c r="G47" s="3" t="s">
        <v>339</v>
      </c>
      <c r="H47" s="215">
        <f>D47*E47</f>
        <v>28548</v>
      </c>
      <c r="J47" s="214">
        <v>28548</v>
      </c>
    </row>
    <row r="48" spans="1:10" ht="18" customHeight="1" thickBot="1">
      <c r="B48" s="3"/>
      <c r="C48" s="4"/>
      <c r="D48" s="48"/>
      <c r="E48" s="213"/>
      <c r="F48" s="16"/>
      <c r="G48"/>
      <c r="H48" s="215"/>
    </row>
    <row r="49" spans="1:11" ht="18" customHeight="1" thickBot="1">
      <c r="A49" s="54" t="s">
        <v>382</v>
      </c>
      <c r="B49" s="3" t="s">
        <v>383</v>
      </c>
      <c r="C49" s="4" t="s">
        <v>384</v>
      </c>
      <c r="D49" s="48">
        <v>1</v>
      </c>
      <c r="E49" s="211">
        <v>30</v>
      </c>
      <c r="F49" s="16">
        <v>0.2</v>
      </c>
      <c r="G49" s="3" t="s">
        <v>339</v>
      </c>
      <c r="H49" s="215">
        <f>D49*E49</f>
        <v>30</v>
      </c>
      <c r="J49" s="214">
        <v>30</v>
      </c>
    </row>
    <row r="50" spans="1:11" ht="18" customHeight="1" thickBot="1">
      <c r="B50" s="3"/>
      <c r="C50" s="4"/>
      <c r="D50" s="48"/>
      <c r="E50" s="213"/>
      <c r="F50" s="16"/>
      <c r="G50"/>
      <c r="H50" s="215"/>
    </row>
    <row r="51" spans="1:11" ht="18" customHeight="1" thickBot="1">
      <c r="A51" s="54" t="s">
        <v>385</v>
      </c>
      <c r="B51" s="3" t="s">
        <v>386</v>
      </c>
      <c r="C51" s="4">
        <v>365.1</v>
      </c>
      <c r="D51" s="162">
        <v>6355</v>
      </c>
      <c r="E51" s="211">
        <v>14</v>
      </c>
      <c r="F51" s="18" t="s">
        <v>387</v>
      </c>
      <c r="G51" s="3" t="s">
        <v>339</v>
      </c>
      <c r="H51" s="215">
        <f>D51*E51</f>
        <v>88970</v>
      </c>
      <c r="J51" s="214">
        <v>88970</v>
      </c>
    </row>
    <row r="52" spans="1:11" ht="18" customHeight="1" thickBot="1">
      <c r="B52" s="3"/>
      <c r="C52" s="4"/>
      <c r="D52" s="48"/>
      <c r="E52" s="213"/>
      <c r="F52" s="16"/>
      <c r="G52"/>
      <c r="H52" s="215"/>
    </row>
    <row r="53" spans="1:11" ht="18" customHeight="1" thickBot="1">
      <c r="A53" s="54" t="s">
        <v>388</v>
      </c>
      <c r="B53" s="3" t="s">
        <v>389</v>
      </c>
      <c r="C53" s="4">
        <v>365.1</v>
      </c>
      <c r="D53" s="162">
        <v>5262</v>
      </c>
      <c r="E53" s="211">
        <v>12</v>
      </c>
      <c r="F53" s="18" t="s">
        <v>349</v>
      </c>
      <c r="G53" s="3" t="s">
        <v>339</v>
      </c>
      <c r="H53" s="215">
        <f>D53*E53</f>
        <v>63144</v>
      </c>
      <c r="J53" s="214">
        <v>63144</v>
      </c>
    </row>
    <row r="54" spans="1:11" ht="18" customHeight="1" thickBot="1">
      <c r="B54" s="3"/>
      <c r="C54" s="4"/>
      <c r="D54" s="48"/>
      <c r="E54" s="214"/>
      <c r="F54" s="16"/>
      <c r="G54"/>
      <c r="H54" s="215"/>
    </row>
    <row r="55" spans="1:11" ht="18" customHeight="1" thickBot="1">
      <c r="A55" s="54" t="s">
        <v>390</v>
      </c>
      <c r="B55" s="3" t="s">
        <v>391</v>
      </c>
      <c r="C55" s="4">
        <v>365.1</v>
      </c>
      <c r="D55" s="162">
        <v>1</v>
      </c>
      <c r="E55" s="211">
        <v>26</v>
      </c>
      <c r="F55" s="18" t="s">
        <v>387</v>
      </c>
      <c r="G55" s="3" t="s">
        <v>339</v>
      </c>
      <c r="H55" s="215">
        <f>D55*E55</f>
        <v>26</v>
      </c>
      <c r="J55" s="214">
        <v>26</v>
      </c>
    </row>
    <row r="56" spans="1:11" ht="18" customHeight="1" thickBot="1">
      <c r="B56" s="3"/>
      <c r="C56" s="4"/>
      <c r="D56" s="48"/>
      <c r="E56" s="213"/>
      <c r="F56" s="16"/>
      <c r="G56"/>
      <c r="H56" s="215"/>
    </row>
    <row r="57" spans="1:11" ht="18" customHeight="1" thickBot="1">
      <c r="A57" s="54" t="s">
        <v>392</v>
      </c>
      <c r="B57" s="3" t="s">
        <v>393</v>
      </c>
      <c r="C57" s="4">
        <v>365.1</v>
      </c>
      <c r="D57" s="162">
        <v>1</v>
      </c>
      <c r="E57" s="211">
        <v>26</v>
      </c>
      <c r="F57" s="18" t="s">
        <v>387</v>
      </c>
      <c r="G57" s="3" t="s">
        <v>339</v>
      </c>
      <c r="H57" s="215">
        <f>D57*E57</f>
        <v>26</v>
      </c>
      <c r="J57" s="214">
        <v>26</v>
      </c>
    </row>
    <row r="58" spans="1:11" ht="18" customHeight="1" thickBot="1">
      <c r="B58" s="3"/>
      <c r="C58" s="4"/>
      <c r="D58" s="48"/>
      <c r="E58" s="213"/>
      <c r="F58" s="16"/>
      <c r="G58"/>
      <c r="H58" s="215"/>
    </row>
    <row r="59" spans="1:11" ht="18" customHeight="1" thickBot="1">
      <c r="A59" s="54" t="s">
        <v>394</v>
      </c>
      <c r="B59" s="3" t="s">
        <v>395</v>
      </c>
      <c r="C59" s="4" t="s">
        <v>396</v>
      </c>
      <c r="D59" s="162">
        <v>2948</v>
      </c>
      <c r="E59" s="211">
        <v>14</v>
      </c>
      <c r="F59" s="18" t="s">
        <v>338</v>
      </c>
      <c r="G59" s="3" t="s">
        <v>339</v>
      </c>
      <c r="H59" s="215">
        <f>D59*E59</f>
        <v>41272</v>
      </c>
      <c r="J59" s="214">
        <v>41272</v>
      </c>
    </row>
    <row r="60" spans="1:11" ht="18" customHeight="1" thickBot="1">
      <c r="B60" s="3"/>
      <c r="C60" s="4"/>
      <c r="D60" s="48"/>
      <c r="E60" s="213"/>
      <c r="F60" s="16"/>
      <c r="G60"/>
      <c r="H60" s="215"/>
    </row>
    <row r="61" spans="1:11" ht="18" customHeight="1" thickBot="1">
      <c r="A61" s="54" t="s">
        <v>397</v>
      </c>
      <c r="B61" s="3" t="s">
        <v>398</v>
      </c>
      <c r="C61" s="4" t="s">
        <v>399</v>
      </c>
      <c r="D61" s="162">
        <v>2222</v>
      </c>
      <c r="E61" s="211">
        <v>14</v>
      </c>
      <c r="F61" s="18" t="s">
        <v>400</v>
      </c>
      <c r="G61" s="3" t="s">
        <v>339</v>
      </c>
      <c r="H61" s="215">
        <f>D61*E61</f>
        <v>31108</v>
      </c>
      <c r="J61" s="214">
        <v>31108</v>
      </c>
    </row>
    <row r="62" spans="1:11" ht="18" customHeight="1" thickBot="1">
      <c r="A62" s="54"/>
      <c r="B62" s="3"/>
      <c r="C62" s="4"/>
      <c r="D62" s="162"/>
      <c r="F62" s="18"/>
      <c r="G62" s="3"/>
      <c r="H62" s="215"/>
    </row>
    <row r="63" spans="1:11" ht="18" customHeight="1" thickBot="1">
      <c r="B63" s="3"/>
      <c r="C63" s="4"/>
      <c r="E63" s="314" t="s">
        <v>401</v>
      </c>
      <c r="F63" s="315"/>
      <c r="G63" s="315"/>
      <c r="H63" s="216">
        <f>SUM(H61,H59,H57,H55,H53,H51,H49,H47,H45,H43,H41,H39,H37,H35,H33,H31,H29,H27,H25,H23,H21,H19,H17,H15)</f>
        <v>760265</v>
      </c>
      <c r="J63" s="214">
        <f>SUM(J15:J61)</f>
        <v>760265</v>
      </c>
      <c r="K63">
        <v>760265</v>
      </c>
    </row>
    <row r="64" spans="1:11" ht="18" customHeight="1">
      <c r="A64" s="54"/>
      <c r="B64" s="3"/>
      <c r="C64" s="37"/>
      <c r="D64" s="3"/>
      <c r="E64" s="3"/>
      <c r="F64" s="18"/>
      <c r="G64" s="3"/>
    </row>
    <row r="65" spans="1:10" s="81" customFormat="1" ht="15" customHeight="1">
      <c r="A65" s="325" t="s">
        <v>190</v>
      </c>
      <c r="B65" s="325"/>
      <c r="C65" s="325"/>
      <c r="D65" s="325"/>
      <c r="E65" s="325"/>
      <c r="F65" s="325"/>
      <c r="G65" s="325"/>
      <c r="H65" s="188"/>
      <c r="J65" s="251"/>
    </row>
    <row r="66" spans="1:10" s="81" customFormat="1" ht="15" customHeight="1">
      <c r="A66" s="325" t="s">
        <v>1</v>
      </c>
      <c r="B66" s="325"/>
      <c r="C66" s="325"/>
      <c r="D66" s="325"/>
      <c r="E66" s="325"/>
      <c r="F66" s="325"/>
      <c r="G66" s="325"/>
      <c r="H66" s="188"/>
      <c r="J66" s="251"/>
    </row>
    <row r="67" spans="1:10" s="81" customFormat="1" ht="15" customHeight="1">
      <c r="A67" s="80"/>
      <c r="D67" s="71"/>
      <c r="H67" s="188"/>
      <c r="J67" s="251"/>
    </row>
    <row r="68" spans="1:10" s="81" customFormat="1" ht="15" customHeight="1">
      <c r="A68" s="325" t="s">
        <v>402</v>
      </c>
      <c r="B68" s="325"/>
      <c r="C68" s="325"/>
      <c r="D68" s="325"/>
      <c r="E68" s="325"/>
      <c r="F68" s="325"/>
      <c r="G68" s="325"/>
      <c r="H68" s="188"/>
      <c r="J68" s="251"/>
    </row>
    <row r="69" spans="1:10" ht="15" customHeight="1">
      <c r="B69" s="6"/>
      <c r="F69" s="16"/>
      <c r="G69"/>
    </row>
    <row r="70" spans="1:10" ht="36.75" customHeight="1" thickBot="1">
      <c r="A70" s="78" t="s">
        <v>5</v>
      </c>
      <c r="B70" s="73" t="s">
        <v>6</v>
      </c>
      <c r="C70" s="73" t="s">
        <v>7</v>
      </c>
      <c r="D70" s="161" t="s">
        <v>323</v>
      </c>
      <c r="E70" s="72" t="s">
        <v>195</v>
      </c>
      <c r="F70" s="12" t="s">
        <v>324</v>
      </c>
      <c r="G70" s="185" t="s">
        <v>37</v>
      </c>
      <c r="H70" s="187" t="s">
        <v>325</v>
      </c>
    </row>
    <row r="71" spans="1:10" ht="18" customHeight="1" thickTop="1" thickBot="1">
      <c r="A71" s="79"/>
      <c r="B71" s="75"/>
      <c r="C71" s="76"/>
      <c r="D71" s="74"/>
      <c r="E71" s="75"/>
      <c r="F71" s="77"/>
      <c r="G71" s="74"/>
    </row>
    <row r="72" spans="1:10" ht="18" customHeight="1" thickBot="1">
      <c r="A72" s="54" t="s">
        <v>403</v>
      </c>
      <c r="B72" s="3" t="s">
        <v>404</v>
      </c>
      <c r="C72" s="37" t="s">
        <v>405</v>
      </c>
      <c r="D72" s="10">
        <v>1</v>
      </c>
      <c r="E72" s="211">
        <v>14</v>
      </c>
      <c r="F72" s="18">
        <v>0.1</v>
      </c>
      <c r="G72" s="3" t="s">
        <v>339</v>
      </c>
      <c r="H72" s="215">
        <f>D72*E72</f>
        <v>14</v>
      </c>
      <c r="J72" s="214">
        <v>14</v>
      </c>
    </row>
    <row r="73" spans="1:10" ht="18" customHeight="1" thickBot="1">
      <c r="A73" s="54"/>
      <c r="B73" s="3"/>
      <c r="C73" s="37"/>
      <c r="D73" s="10"/>
      <c r="E73" s="213"/>
      <c r="F73" s="18"/>
      <c r="G73" s="3"/>
      <c r="H73" s="215"/>
    </row>
    <row r="74" spans="1:10" ht="18" customHeight="1" thickBot="1">
      <c r="A74" s="54" t="s">
        <v>406</v>
      </c>
      <c r="B74" s="3" t="s">
        <v>407</v>
      </c>
      <c r="C74" s="37" t="s">
        <v>405</v>
      </c>
      <c r="D74" s="10">
        <v>2196</v>
      </c>
      <c r="E74" s="211">
        <v>11</v>
      </c>
      <c r="F74" s="18">
        <v>0.2</v>
      </c>
      <c r="G74" s="3" t="s">
        <v>339</v>
      </c>
      <c r="H74" s="215">
        <f>D74*E74</f>
        <v>24156</v>
      </c>
      <c r="J74" s="214">
        <v>24156</v>
      </c>
    </row>
    <row r="75" spans="1:10" ht="18" customHeight="1" thickBot="1">
      <c r="B75" s="3"/>
      <c r="C75" s="4"/>
      <c r="D75" s="48"/>
      <c r="E75" s="213"/>
      <c r="F75" s="16"/>
      <c r="G75"/>
      <c r="H75" s="215"/>
    </row>
    <row r="76" spans="1:10" ht="18" customHeight="1" thickBot="1">
      <c r="A76" s="54" t="s">
        <v>408</v>
      </c>
      <c r="B76" s="3" t="s">
        <v>409</v>
      </c>
      <c r="C76" s="37" t="s">
        <v>405</v>
      </c>
      <c r="D76" s="10">
        <v>2196</v>
      </c>
      <c r="E76" s="211">
        <v>11</v>
      </c>
      <c r="F76" s="18">
        <v>0.1</v>
      </c>
      <c r="G76" s="3" t="s">
        <v>339</v>
      </c>
      <c r="H76" s="215">
        <f>D76*E76</f>
        <v>24156</v>
      </c>
      <c r="J76" s="214">
        <v>24156</v>
      </c>
    </row>
    <row r="77" spans="1:10" ht="18" customHeight="1" thickBot="1">
      <c r="B77" s="3"/>
      <c r="C77" s="4"/>
      <c r="D77" s="48"/>
      <c r="E77" s="213"/>
      <c r="F77" s="16"/>
      <c r="G77"/>
      <c r="H77" s="215"/>
    </row>
    <row r="78" spans="1:10" ht="18" customHeight="1" thickBot="1">
      <c r="A78" s="54" t="s">
        <v>410</v>
      </c>
      <c r="B78" s="3" t="s">
        <v>411</v>
      </c>
      <c r="C78" s="37" t="s">
        <v>405</v>
      </c>
      <c r="D78" s="10">
        <v>1</v>
      </c>
      <c r="E78" s="211">
        <v>14</v>
      </c>
      <c r="F78" s="16">
        <v>0.02</v>
      </c>
      <c r="G78" s="3" t="s">
        <v>339</v>
      </c>
      <c r="H78" s="215">
        <f>D78*E78</f>
        <v>14</v>
      </c>
      <c r="J78" s="214">
        <v>14</v>
      </c>
    </row>
    <row r="79" spans="1:10" ht="18" customHeight="1" thickBot="1">
      <c r="B79" s="3"/>
      <c r="C79" s="4"/>
      <c r="D79" s="48"/>
      <c r="E79" s="213"/>
      <c r="F79" s="16"/>
      <c r="G79"/>
      <c r="H79" s="215"/>
    </row>
    <row r="80" spans="1:10" ht="18" customHeight="1" thickBot="1">
      <c r="A80" s="54" t="s">
        <v>412</v>
      </c>
      <c r="B80" s="3" t="s">
        <v>381</v>
      </c>
      <c r="C80" s="37" t="s">
        <v>405</v>
      </c>
      <c r="D80" s="10">
        <v>1</v>
      </c>
      <c r="E80" s="211">
        <v>14</v>
      </c>
      <c r="F80" s="18">
        <v>0.04</v>
      </c>
      <c r="G80" s="3" t="s">
        <v>339</v>
      </c>
      <c r="H80" s="215">
        <f>D80*E80</f>
        <v>14</v>
      </c>
      <c r="J80" s="214">
        <v>14</v>
      </c>
    </row>
    <row r="81" spans="1:10" ht="18" customHeight="1" thickBot="1">
      <c r="B81" s="3"/>
      <c r="C81" s="4"/>
      <c r="D81" s="48"/>
      <c r="E81" s="213"/>
      <c r="F81" s="16"/>
      <c r="G81"/>
      <c r="H81" s="215"/>
    </row>
    <row r="82" spans="1:10" ht="18" customHeight="1" thickBot="1">
      <c r="A82" s="54" t="s">
        <v>413</v>
      </c>
      <c r="B82" s="3" t="s">
        <v>414</v>
      </c>
      <c r="C82" s="37" t="s">
        <v>405</v>
      </c>
      <c r="D82" s="10">
        <v>1</v>
      </c>
      <c r="E82" s="211">
        <v>14</v>
      </c>
      <c r="F82" s="16">
        <v>0.03</v>
      </c>
      <c r="G82" s="3" t="s">
        <v>339</v>
      </c>
      <c r="H82" s="215">
        <f>D82*E82</f>
        <v>14</v>
      </c>
      <c r="J82" s="214">
        <v>14</v>
      </c>
    </row>
    <row r="83" spans="1:10" ht="18" customHeight="1" thickBot="1">
      <c r="B83" s="3"/>
      <c r="C83" s="4"/>
      <c r="D83" s="48"/>
      <c r="E83" s="213"/>
      <c r="F83" s="16"/>
      <c r="G83"/>
      <c r="H83" s="215"/>
    </row>
    <row r="84" spans="1:10" ht="18" customHeight="1" thickBot="1">
      <c r="A84" s="54" t="s">
        <v>415</v>
      </c>
      <c r="B84" s="3" t="s">
        <v>416</v>
      </c>
      <c r="C84" s="37" t="s">
        <v>405</v>
      </c>
      <c r="D84" s="10">
        <v>2436</v>
      </c>
      <c r="E84" s="211">
        <v>11</v>
      </c>
      <c r="F84" s="18">
        <v>0.2</v>
      </c>
      <c r="G84" s="3" t="s">
        <v>339</v>
      </c>
      <c r="H84" s="215">
        <f>D84*E84</f>
        <v>26796</v>
      </c>
      <c r="J84" s="214">
        <v>26796</v>
      </c>
    </row>
    <row r="85" spans="1:10" ht="18" customHeight="1" thickBot="1">
      <c r="B85" s="3"/>
      <c r="C85" s="4"/>
      <c r="D85" s="48"/>
      <c r="E85" s="213"/>
      <c r="F85" s="16"/>
      <c r="G85"/>
      <c r="H85" s="215"/>
    </row>
    <row r="86" spans="1:10" ht="18" customHeight="1" thickBot="1">
      <c r="A86" s="54" t="s">
        <v>417</v>
      </c>
      <c r="B86" s="3" t="s">
        <v>418</v>
      </c>
      <c r="C86" s="37" t="s">
        <v>405</v>
      </c>
      <c r="D86" s="10">
        <v>1</v>
      </c>
      <c r="E86" s="211">
        <v>15</v>
      </c>
      <c r="F86" s="16">
        <v>0.2</v>
      </c>
      <c r="G86" s="3" t="s">
        <v>339</v>
      </c>
      <c r="H86" s="215">
        <f>D86*E86</f>
        <v>15</v>
      </c>
      <c r="J86" s="214">
        <v>15</v>
      </c>
    </row>
    <row r="87" spans="1:10" ht="18" customHeight="1" thickBot="1">
      <c r="B87" s="3"/>
      <c r="C87" s="4"/>
      <c r="D87" s="48"/>
      <c r="E87" s="213"/>
      <c r="F87" s="16"/>
      <c r="G87"/>
      <c r="H87" s="215"/>
    </row>
    <row r="88" spans="1:10" ht="18" customHeight="1" thickBot="1">
      <c r="A88" s="54" t="s">
        <v>419</v>
      </c>
      <c r="B88" s="3" t="s">
        <v>420</v>
      </c>
      <c r="C88" s="37" t="s">
        <v>405</v>
      </c>
      <c r="D88" s="10">
        <v>1</v>
      </c>
      <c r="E88" s="211">
        <v>15</v>
      </c>
      <c r="F88" s="16">
        <v>0.03</v>
      </c>
      <c r="G88" s="3" t="s">
        <v>339</v>
      </c>
      <c r="H88" s="215">
        <f>D88*E88</f>
        <v>15</v>
      </c>
      <c r="J88" s="214">
        <v>15</v>
      </c>
    </row>
    <row r="89" spans="1:10" ht="18" customHeight="1" thickBot="1">
      <c r="B89" s="3"/>
      <c r="C89" s="4"/>
      <c r="D89" s="48"/>
      <c r="E89" s="213"/>
      <c r="F89" s="16"/>
      <c r="G89"/>
      <c r="H89" s="215"/>
    </row>
    <row r="90" spans="1:10" ht="18" customHeight="1" thickBot="1">
      <c r="A90" s="54" t="s">
        <v>421</v>
      </c>
      <c r="B90" s="3" t="s">
        <v>422</v>
      </c>
      <c r="C90" s="37" t="s">
        <v>405</v>
      </c>
      <c r="D90" s="10">
        <v>1</v>
      </c>
      <c r="E90" s="211">
        <v>15</v>
      </c>
      <c r="F90" s="16">
        <v>0.1</v>
      </c>
      <c r="G90" s="3" t="s">
        <v>339</v>
      </c>
      <c r="H90" s="215">
        <f>D90*E90</f>
        <v>15</v>
      </c>
      <c r="J90" s="214">
        <v>15</v>
      </c>
    </row>
    <row r="91" spans="1:10" ht="18" customHeight="1" thickBot="1">
      <c r="B91" s="3"/>
      <c r="C91" s="4"/>
      <c r="D91" s="48"/>
      <c r="E91" s="213"/>
      <c r="F91" s="16"/>
      <c r="G91"/>
      <c r="H91" s="215"/>
    </row>
    <row r="92" spans="1:10" ht="18" customHeight="1" thickBot="1">
      <c r="A92" s="54" t="s">
        <v>423</v>
      </c>
      <c r="B92" s="3" t="s">
        <v>424</v>
      </c>
      <c r="C92" s="37" t="s">
        <v>405</v>
      </c>
      <c r="D92" s="10">
        <v>1</v>
      </c>
      <c r="E92" s="211">
        <v>75</v>
      </c>
      <c r="F92" s="15" t="s">
        <v>425</v>
      </c>
      <c r="G92"/>
      <c r="H92" s="215">
        <f>D92*E92</f>
        <v>75</v>
      </c>
      <c r="J92" s="214">
        <v>75</v>
      </c>
    </row>
    <row r="93" spans="1:10" ht="18" customHeight="1" thickBot="1">
      <c r="B93" s="3"/>
      <c r="C93" s="4"/>
      <c r="D93" s="48"/>
      <c r="E93" s="213"/>
      <c r="F93" s="16"/>
      <c r="G93"/>
      <c r="H93" s="215"/>
    </row>
    <row r="94" spans="1:10" ht="18" customHeight="1" thickBot="1">
      <c r="A94" s="54" t="s">
        <v>426</v>
      </c>
      <c r="B94" s="3" t="s">
        <v>427</v>
      </c>
      <c r="C94" s="37" t="s">
        <v>405</v>
      </c>
      <c r="D94" s="10">
        <v>1</v>
      </c>
      <c r="E94" s="211">
        <v>33</v>
      </c>
      <c r="F94" s="15" t="s">
        <v>425</v>
      </c>
      <c r="G94"/>
      <c r="H94" s="215">
        <f>D94*E94</f>
        <v>33</v>
      </c>
      <c r="J94" s="214">
        <v>33</v>
      </c>
    </row>
    <row r="95" spans="1:10" ht="18" customHeight="1" thickBot="1">
      <c r="B95" s="3"/>
      <c r="C95" s="4"/>
      <c r="D95" s="48"/>
      <c r="E95" s="213"/>
      <c r="F95" s="16"/>
      <c r="G95"/>
      <c r="H95" s="215"/>
    </row>
    <row r="96" spans="1:10" ht="18" customHeight="1" thickBot="1">
      <c r="A96" s="54" t="s">
        <v>428</v>
      </c>
      <c r="B96" s="3" t="s">
        <v>429</v>
      </c>
      <c r="C96" s="37" t="s">
        <v>405</v>
      </c>
      <c r="D96" s="10">
        <v>1</v>
      </c>
      <c r="E96" s="211">
        <v>108</v>
      </c>
      <c r="F96" s="15" t="s">
        <v>425</v>
      </c>
      <c r="G96"/>
      <c r="H96" s="215">
        <f>D96*E96</f>
        <v>108</v>
      </c>
      <c r="J96" s="214">
        <v>108</v>
      </c>
    </row>
    <row r="97" spans="1:10" ht="18" customHeight="1" thickBot="1">
      <c r="B97" s="3"/>
      <c r="C97" s="4"/>
      <c r="D97" s="48"/>
      <c r="E97" s="213"/>
      <c r="F97" s="16"/>
      <c r="G97"/>
      <c r="H97" s="215"/>
    </row>
    <row r="98" spans="1:10" ht="18" customHeight="1" thickBot="1">
      <c r="A98" s="54" t="s">
        <v>430</v>
      </c>
      <c r="B98" s="3" t="s">
        <v>431</v>
      </c>
      <c r="C98" s="4">
        <v>370.1</v>
      </c>
      <c r="D98" s="10">
        <v>1</v>
      </c>
      <c r="E98" s="211">
        <v>35</v>
      </c>
      <c r="F98" s="18">
        <v>5</v>
      </c>
      <c r="G98" s="3" t="s">
        <v>339</v>
      </c>
      <c r="H98" s="215">
        <f>D98*E98</f>
        <v>35</v>
      </c>
      <c r="J98" s="214">
        <v>35</v>
      </c>
    </row>
    <row r="99" spans="1:10" ht="18" customHeight="1" thickBot="1">
      <c r="B99" s="3"/>
      <c r="C99" s="4"/>
      <c r="D99" s="48"/>
      <c r="E99" s="213"/>
      <c r="F99" s="16"/>
      <c r="G99"/>
      <c r="H99" s="215"/>
    </row>
    <row r="100" spans="1:10" ht="18" customHeight="1" thickBot="1">
      <c r="A100" s="54" t="s">
        <v>432</v>
      </c>
      <c r="B100" s="3" t="s">
        <v>433</v>
      </c>
      <c r="C100" s="4" t="s">
        <v>434</v>
      </c>
      <c r="D100" s="10">
        <v>1</v>
      </c>
      <c r="E100" s="211">
        <v>70</v>
      </c>
      <c r="F100" s="16">
        <v>0.4</v>
      </c>
      <c r="G100" s="3" t="s">
        <v>435</v>
      </c>
      <c r="H100" s="215">
        <f>D100*E100</f>
        <v>70</v>
      </c>
      <c r="J100" s="214">
        <v>70</v>
      </c>
    </row>
    <row r="101" spans="1:10" ht="18" customHeight="1" thickBot="1">
      <c r="B101" s="3"/>
      <c r="C101" s="4"/>
      <c r="D101" s="48"/>
      <c r="E101" s="213"/>
      <c r="F101" s="16"/>
      <c r="G101" s="3"/>
      <c r="H101" s="215"/>
    </row>
    <row r="102" spans="1:10" ht="18" customHeight="1" thickBot="1">
      <c r="A102" s="54" t="s">
        <v>436</v>
      </c>
      <c r="B102" s="3" t="s">
        <v>437</v>
      </c>
      <c r="C102" s="4" t="s">
        <v>434</v>
      </c>
      <c r="D102" s="10">
        <v>1</v>
      </c>
      <c r="E102" s="211">
        <v>60</v>
      </c>
      <c r="F102" s="16">
        <v>0.4</v>
      </c>
      <c r="G102" s="3" t="s">
        <v>438</v>
      </c>
      <c r="H102" s="215">
        <f>D102*E102</f>
        <v>60</v>
      </c>
      <c r="J102" s="214">
        <v>60</v>
      </c>
    </row>
    <row r="103" spans="1:10" ht="18" customHeight="1" thickBot="1">
      <c r="B103" s="3"/>
      <c r="C103" s="4"/>
      <c r="D103" s="48"/>
      <c r="E103" s="213"/>
      <c r="F103" s="16"/>
      <c r="G103" s="3"/>
      <c r="H103" s="215"/>
    </row>
    <row r="104" spans="1:10" ht="18" customHeight="1" thickBot="1">
      <c r="A104" s="54" t="s">
        <v>439</v>
      </c>
      <c r="B104" s="3" t="s">
        <v>433</v>
      </c>
      <c r="C104" s="4" t="s">
        <v>440</v>
      </c>
      <c r="D104" s="10">
        <v>258</v>
      </c>
      <c r="E104" s="211">
        <v>70</v>
      </c>
      <c r="F104" s="16">
        <v>0.4</v>
      </c>
      <c r="G104" s="3" t="s">
        <v>438</v>
      </c>
      <c r="H104" s="215">
        <f>D104*E104</f>
        <v>18060</v>
      </c>
      <c r="J104" s="214">
        <v>18060</v>
      </c>
    </row>
    <row r="105" spans="1:10" ht="18" customHeight="1" thickBot="1">
      <c r="B105" s="3"/>
      <c r="C105" s="4"/>
      <c r="D105" s="48"/>
      <c r="E105" s="213"/>
      <c r="F105" s="16"/>
      <c r="G105" s="3"/>
      <c r="H105" s="215"/>
    </row>
    <row r="106" spans="1:10" ht="18" customHeight="1" thickBot="1">
      <c r="A106" s="54" t="s">
        <v>441</v>
      </c>
      <c r="B106" s="3" t="s">
        <v>437</v>
      </c>
      <c r="C106" s="4" t="s">
        <v>440</v>
      </c>
      <c r="D106" s="10">
        <v>836</v>
      </c>
      <c r="E106" s="211">
        <v>60</v>
      </c>
      <c r="F106" s="16">
        <v>0.4</v>
      </c>
      <c r="G106" s="3" t="s">
        <v>438</v>
      </c>
      <c r="H106" s="215">
        <f>D106*E106</f>
        <v>50160</v>
      </c>
      <c r="J106" s="214">
        <v>50160</v>
      </c>
    </row>
    <row r="107" spans="1:10" ht="18" customHeight="1" thickBot="1">
      <c r="B107" s="3"/>
      <c r="C107" s="4"/>
      <c r="D107" s="48"/>
      <c r="E107" s="213"/>
      <c r="F107" s="16"/>
      <c r="G107" s="3"/>
      <c r="H107" s="215"/>
    </row>
    <row r="108" spans="1:10" ht="18" customHeight="1" thickBot="1">
      <c r="A108" s="54" t="s">
        <v>442</v>
      </c>
      <c r="B108" s="3" t="s">
        <v>443</v>
      </c>
      <c r="C108" s="4" t="s">
        <v>444</v>
      </c>
      <c r="D108" s="10">
        <v>1</v>
      </c>
      <c r="E108" s="211">
        <v>70</v>
      </c>
      <c r="F108">
        <v>0.25</v>
      </c>
      <c r="G108" s="3" t="s">
        <v>438</v>
      </c>
      <c r="H108" s="215">
        <f>D108*E108</f>
        <v>70</v>
      </c>
      <c r="J108" s="214">
        <v>70</v>
      </c>
    </row>
    <row r="109" spans="1:10" ht="18" customHeight="1" thickBot="1">
      <c r="B109" s="3"/>
      <c r="C109" s="4"/>
      <c r="D109" s="48"/>
      <c r="E109" s="213"/>
      <c r="G109" s="3"/>
      <c r="H109" s="215"/>
    </row>
    <row r="110" spans="1:10" ht="18" customHeight="1" thickBot="1">
      <c r="A110" s="54" t="s">
        <v>445</v>
      </c>
      <c r="B110" s="3" t="s">
        <v>446</v>
      </c>
      <c r="C110" s="4" t="s">
        <v>444</v>
      </c>
      <c r="D110" s="10">
        <v>1</v>
      </c>
      <c r="E110" s="211">
        <v>60</v>
      </c>
      <c r="F110">
        <v>0.25</v>
      </c>
      <c r="G110" s="3" t="s">
        <v>438</v>
      </c>
      <c r="H110" s="215">
        <f>D110*E110</f>
        <v>60</v>
      </c>
      <c r="J110" s="214">
        <v>60</v>
      </c>
    </row>
    <row r="111" spans="1:10" ht="18" customHeight="1" thickBot="1">
      <c r="B111" s="3"/>
      <c r="C111" s="4"/>
      <c r="D111" s="48"/>
      <c r="E111" s="213"/>
      <c r="G111"/>
      <c r="H111" s="215"/>
    </row>
    <row r="112" spans="1:10" ht="18" customHeight="1" thickBot="1">
      <c r="A112" s="54" t="s">
        <v>447</v>
      </c>
      <c r="B112" s="3" t="s">
        <v>448</v>
      </c>
      <c r="C112" s="4" t="s">
        <v>449</v>
      </c>
      <c r="D112" s="10">
        <v>1</v>
      </c>
      <c r="E112" s="211">
        <v>7</v>
      </c>
      <c r="F112" s="18" t="s">
        <v>450</v>
      </c>
      <c r="G112" s="3" t="s">
        <v>451</v>
      </c>
      <c r="H112" s="215">
        <f>D112*E112</f>
        <v>7</v>
      </c>
      <c r="J112" s="214">
        <v>7</v>
      </c>
    </row>
    <row r="113" spans="1:13" ht="18" customHeight="1" thickBot="1">
      <c r="A113" s="54"/>
      <c r="B113" s="3"/>
      <c r="C113" s="4"/>
      <c r="D113" s="48"/>
      <c r="E113" s="213"/>
      <c r="F113" s="16"/>
      <c r="H113" s="218"/>
      <c r="I113" s="3"/>
    </row>
    <row r="114" spans="1:13" ht="18" customHeight="1" thickBot="1">
      <c r="A114" s="54" t="s">
        <v>452</v>
      </c>
      <c r="B114" s="3" t="s">
        <v>453</v>
      </c>
      <c r="C114" s="4" t="s">
        <v>449</v>
      </c>
      <c r="D114" s="10">
        <v>1121</v>
      </c>
      <c r="E114" s="211">
        <v>7</v>
      </c>
      <c r="F114" s="18" t="s">
        <v>450</v>
      </c>
      <c r="G114" s="3" t="s">
        <v>451</v>
      </c>
      <c r="H114" s="215">
        <f>D114*E114</f>
        <v>7847</v>
      </c>
      <c r="J114" s="214">
        <v>7847</v>
      </c>
    </row>
    <row r="115" spans="1:13" ht="18" customHeight="1" thickBot="1">
      <c r="B115" s="3"/>
      <c r="C115" s="4"/>
      <c r="D115" s="10"/>
      <c r="E115" s="217"/>
      <c r="F115" s="18"/>
      <c r="G115" s="3"/>
      <c r="H115" s="215"/>
    </row>
    <row r="116" spans="1:13" ht="18" customHeight="1" thickBot="1">
      <c r="A116" s="54" t="s">
        <v>454</v>
      </c>
      <c r="B116" s="3" t="s">
        <v>455</v>
      </c>
      <c r="C116" s="4" t="s">
        <v>456</v>
      </c>
      <c r="D116" s="10">
        <v>214</v>
      </c>
      <c r="E116" s="211">
        <v>22</v>
      </c>
      <c r="F116" s="18" t="s">
        <v>457</v>
      </c>
      <c r="G116" s="3" t="s">
        <v>458</v>
      </c>
      <c r="H116" s="215">
        <f>D116*E116</f>
        <v>4708</v>
      </c>
      <c r="J116" s="214">
        <v>4708</v>
      </c>
    </row>
    <row r="117" spans="1:13" ht="18" customHeight="1">
      <c r="A117" s="54"/>
      <c r="B117" s="3"/>
      <c r="C117" s="4"/>
      <c r="D117" s="3"/>
      <c r="F117" s="18" t="s">
        <v>459</v>
      </c>
      <c r="G117" s="3" t="s">
        <v>458</v>
      </c>
      <c r="H117" s="215"/>
    </row>
    <row r="118" spans="1:13" ht="18" customHeight="1" thickBot="1">
      <c r="A118" s="54"/>
      <c r="B118" s="3"/>
      <c r="C118" s="4"/>
      <c r="D118" s="3"/>
      <c r="F118" s="18"/>
      <c r="G118" s="3"/>
      <c r="H118" s="215"/>
    </row>
    <row r="119" spans="1:13" ht="18" customHeight="1" thickBot="1">
      <c r="A119" s="54"/>
      <c r="B119" s="3"/>
      <c r="C119" s="4"/>
      <c r="D119" s="3"/>
      <c r="E119" s="314" t="s">
        <v>460</v>
      </c>
      <c r="F119" s="315"/>
      <c r="G119" s="315"/>
      <c r="H119" s="216">
        <f>SUM(H116,H114,H112,H110,H108,H106,H104,H102,H100,H98,H96,H94,H92,H90,H88,H86,H84,H82,H80,H78,H76,H74,H72)</f>
        <v>156502</v>
      </c>
      <c r="J119" s="214">
        <f>SUM(J72:J116)</f>
        <v>156502</v>
      </c>
      <c r="K119">
        <v>156502</v>
      </c>
    </row>
    <row r="120" spans="1:13" ht="18" customHeight="1">
      <c r="B120" s="3"/>
      <c r="C120" s="4"/>
      <c r="E120" s="3"/>
      <c r="F120" s="16"/>
      <c r="H120" s="189"/>
      <c r="I120" s="3"/>
    </row>
    <row r="121" spans="1:13" s="81" customFormat="1" ht="15" customHeight="1">
      <c r="A121" s="325" t="s">
        <v>190</v>
      </c>
      <c r="B121" s="325"/>
      <c r="C121" s="325"/>
      <c r="D121" s="325"/>
      <c r="E121" s="325"/>
      <c r="F121" s="325"/>
      <c r="G121" s="325"/>
      <c r="H121" s="188"/>
      <c r="J121" s="251"/>
    </row>
    <row r="122" spans="1:13" s="81" customFormat="1" ht="15" customHeight="1">
      <c r="A122" s="325" t="s">
        <v>1</v>
      </c>
      <c r="B122" s="325"/>
      <c r="C122" s="325"/>
      <c r="D122" s="325"/>
      <c r="E122" s="325"/>
      <c r="F122" s="325"/>
      <c r="G122" s="325"/>
      <c r="H122" s="188"/>
      <c r="J122" s="251"/>
    </row>
    <row r="123" spans="1:13" s="81" customFormat="1" ht="15" customHeight="1">
      <c r="A123" s="80"/>
      <c r="D123" s="71"/>
      <c r="H123" s="188"/>
      <c r="J123" s="251"/>
    </row>
    <row r="124" spans="1:13" s="81" customFormat="1" ht="15" customHeight="1">
      <c r="A124" s="325" t="s">
        <v>402</v>
      </c>
      <c r="B124" s="325"/>
      <c r="C124" s="325"/>
      <c r="D124" s="325"/>
      <c r="E124" s="325"/>
      <c r="F124" s="325"/>
      <c r="G124" s="325"/>
      <c r="H124" s="188"/>
      <c r="J124" s="251"/>
    </row>
    <row r="125" spans="1:13" ht="15" customHeight="1">
      <c r="B125" s="6"/>
      <c r="F125" s="16"/>
      <c r="G125"/>
    </row>
    <row r="126" spans="1:13" ht="35.1" customHeight="1" thickBot="1">
      <c r="A126" s="85" t="s">
        <v>5</v>
      </c>
      <c r="B126" s="86" t="s">
        <v>6</v>
      </c>
      <c r="C126" s="86" t="s">
        <v>7</v>
      </c>
      <c r="D126" s="161" t="s">
        <v>323</v>
      </c>
      <c r="E126" s="87" t="s">
        <v>195</v>
      </c>
      <c r="F126" s="88" t="s">
        <v>324</v>
      </c>
      <c r="G126" s="190" t="s">
        <v>37</v>
      </c>
      <c r="H126" s="187" t="s">
        <v>325</v>
      </c>
    </row>
    <row r="127" spans="1:13" ht="16.5" customHeight="1" thickTop="1">
      <c r="A127" s="78"/>
      <c r="B127" s="73"/>
      <c r="C127" s="73"/>
      <c r="D127" s="73"/>
      <c r="E127" s="72"/>
      <c r="F127" s="12"/>
      <c r="G127" s="38"/>
    </row>
    <row r="128" spans="1:13" ht="18" customHeight="1" thickBot="1">
      <c r="B128" s="2" t="s">
        <v>461</v>
      </c>
      <c r="E128" s="1"/>
      <c r="G128"/>
      <c r="H128" s="189"/>
      <c r="I128" s="3"/>
      <c r="J128" s="213"/>
      <c r="K128" s="3"/>
      <c r="L128" s="3"/>
      <c r="M128" s="3"/>
    </row>
    <row r="129" spans="1:10" ht="18" customHeight="1" thickBot="1">
      <c r="A129" s="54" t="s">
        <v>462</v>
      </c>
      <c r="B129" s="8" t="s">
        <v>309</v>
      </c>
      <c r="C129" s="4" t="s">
        <v>463</v>
      </c>
      <c r="D129" s="10">
        <v>19</v>
      </c>
      <c r="E129" s="211">
        <v>8</v>
      </c>
      <c r="F129">
        <v>50</v>
      </c>
      <c r="G129" s="3" t="s">
        <v>464</v>
      </c>
      <c r="H129" s="215">
        <f>D129*E129</f>
        <v>152</v>
      </c>
      <c r="J129" s="214">
        <v>152</v>
      </c>
    </row>
    <row r="130" spans="1:10" ht="18" customHeight="1" thickBot="1">
      <c r="A130" s="54" t="s">
        <v>465</v>
      </c>
      <c r="B130" s="8" t="s">
        <v>466</v>
      </c>
      <c r="C130" s="4" t="s">
        <v>467</v>
      </c>
      <c r="D130" s="10">
        <v>1</v>
      </c>
      <c r="E130" s="211">
        <v>8</v>
      </c>
      <c r="F130">
        <v>20</v>
      </c>
      <c r="G130" s="3" t="s">
        <v>464</v>
      </c>
      <c r="H130" s="215">
        <f t="shared" ref="H130:H156" si="0">D130*E130</f>
        <v>8</v>
      </c>
      <c r="J130" s="214">
        <v>8</v>
      </c>
    </row>
    <row r="131" spans="1:10" ht="18" customHeight="1" thickBot="1">
      <c r="A131" s="54" t="s">
        <v>468</v>
      </c>
      <c r="B131" s="8" t="s">
        <v>276</v>
      </c>
      <c r="C131" s="4" t="s">
        <v>467</v>
      </c>
      <c r="D131" s="10">
        <v>1</v>
      </c>
      <c r="E131" s="211">
        <v>8</v>
      </c>
      <c r="F131">
        <v>20</v>
      </c>
      <c r="G131" s="3" t="s">
        <v>464</v>
      </c>
      <c r="H131" s="215">
        <f t="shared" si="0"/>
        <v>8</v>
      </c>
      <c r="J131" s="214">
        <v>8</v>
      </c>
    </row>
    <row r="132" spans="1:10" ht="18" customHeight="1" thickBot="1">
      <c r="A132" s="54" t="s">
        <v>469</v>
      </c>
      <c r="B132" s="8" t="s">
        <v>298</v>
      </c>
      <c r="C132" s="4" t="s">
        <v>467</v>
      </c>
      <c r="D132" s="10">
        <v>1</v>
      </c>
      <c r="E132" s="211">
        <v>8</v>
      </c>
      <c r="F132">
        <v>2</v>
      </c>
      <c r="G132" s="3" t="s">
        <v>464</v>
      </c>
      <c r="H132" s="215">
        <f t="shared" si="0"/>
        <v>8</v>
      </c>
      <c r="J132" s="214">
        <v>8</v>
      </c>
    </row>
    <row r="133" spans="1:10" ht="18" customHeight="1" thickBot="1">
      <c r="A133" s="54" t="s">
        <v>470</v>
      </c>
      <c r="B133" s="8" t="s">
        <v>471</v>
      </c>
      <c r="C133" s="4" t="s">
        <v>467</v>
      </c>
      <c r="D133" s="10">
        <v>1</v>
      </c>
      <c r="E133" s="211">
        <v>8</v>
      </c>
      <c r="F133">
        <v>0.5</v>
      </c>
      <c r="G133" s="3" t="s">
        <v>464</v>
      </c>
      <c r="H133" s="215">
        <f t="shared" si="0"/>
        <v>8</v>
      </c>
      <c r="J133" s="214">
        <v>8</v>
      </c>
    </row>
    <row r="134" spans="1:10" ht="18" customHeight="1" thickBot="1">
      <c r="A134" s="54" t="s">
        <v>472</v>
      </c>
      <c r="B134" s="8" t="s">
        <v>473</v>
      </c>
      <c r="C134" s="4" t="s">
        <v>467</v>
      </c>
      <c r="D134" s="10">
        <v>1</v>
      </c>
      <c r="E134" s="211">
        <v>8</v>
      </c>
      <c r="F134">
        <v>5</v>
      </c>
      <c r="G134" s="3" t="s">
        <v>464</v>
      </c>
      <c r="H134" s="215">
        <f t="shared" si="0"/>
        <v>8</v>
      </c>
      <c r="J134" s="214">
        <v>8</v>
      </c>
    </row>
    <row r="135" spans="1:10" ht="18" customHeight="1" thickBot="1">
      <c r="A135" s="54" t="s">
        <v>474</v>
      </c>
      <c r="B135" s="8" t="s">
        <v>312</v>
      </c>
      <c r="C135" s="4" t="s">
        <v>467</v>
      </c>
      <c r="D135" s="10">
        <v>1</v>
      </c>
      <c r="E135" s="211">
        <v>8</v>
      </c>
      <c r="F135">
        <v>2</v>
      </c>
      <c r="G135" s="3" t="s">
        <v>464</v>
      </c>
      <c r="H135" s="215">
        <f t="shared" si="0"/>
        <v>8</v>
      </c>
      <c r="J135" s="214">
        <v>8</v>
      </c>
    </row>
    <row r="136" spans="1:10" ht="18" customHeight="1" thickBot="1">
      <c r="A136" s="54" t="s">
        <v>475</v>
      </c>
      <c r="B136" s="8" t="s">
        <v>292</v>
      </c>
      <c r="C136" s="4" t="s">
        <v>467</v>
      </c>
      <c r="D136" s="10">
        <v>3844</v>
      </c>
      <c r="E136" s="211">
        <v>5</v>
      </c>
      <c r="F136">
        <v>50</v>
      </c>
      <c r="G136" s="3" t="s">
        <v>464</v>
      </c>
      <c r="H136" s="215">
        <f t="shared" si="0"/>
        <v>19220</v>
      </c>
      <c r="J136" s="214">
        <v>19220</v>
      </c>
    </row>
    <row r="137" spans="1:10" ht="18" customHeight="1" thickBot="1">
      <c r="A137" s="54" t="s">
        <v>476</v>
      </c>
      <c r="B137" s="8" t="s">
        <v>477</v>
      </c>
      <c r="C137" s="4" t="s">
        <v>467</v>
      </c>
      <c r="D137" s="10">
        <v>1</v>
      </c>
      <c r="E137" s="211">
        <v>8</v>
      </c>
      <c r="F137">
        <v>5</v>
      </c>
      <c r="G137" s="3" t="s">
        <v>464</v>
      </c>
      <c r="H137" s="215">
        <f t="shared" si="0"/>
        <v>8</v>
      </c>
      <c r="J137" s="214">
        <v>8</v>
      </c>
    </row>
    <row r="138" spans="1:10" ht="18" customHeight="1" thickBot="1">
      <c r="A138" s="54" t="s">
        <v>478</v>
      </c>
      <c r="B138" s="8" t="s">
        <v>479</v>
      </c>
      <c r="C138" s="4" t="s">
        <v>467</v>
      </c>
      <c r="D138" s="10">
        <v>1</v>
      </c>
      <c r="E138" s="211">
        <v>8</v>
      </c>
      <c r="F138">
        <v>10</v>
      </c>
      <c r="G138" s="3" t="s">
        <v>464</v>
      </c>
      <c r="H138" s="215">
        <f t="shared" si="0"/>
        <v>8</v>
      </c>
      <c r="J138" s="214">
        <v>8</v>
      </c>
    </row>
    <row r="139" spans="1:10" ht="18" customHeight="1" thickBot="1">
      <c r="A139" s="54" t="s">
        <v>480</v>
      </c>
      <c r="B139" s="8" t="s">
        <v>286</v>
      </c>
      <c r="C139" s="4" t="s">
        <v>467</v>
      </c>
      <c r="D139" s="10">
        <v>220</v>
      </c>
      <c r="E139" s="211">
        <v>8</v>
      </c>
      <c r="F139">
        <v>5</v>
      </c>
      <c r="G139" s="3" t="s">
        <v>464</v>
      </c>
      <c r="H139" s="215">
        <f t="shared" si="0"/>
        <v>1760</v>
      </c>
      <c r="J139" s="214">
        <v>1760</v>
      </c>
    </row>
    <row r="140" spans="1:10" ht="18" customHeight="1" thickBot="1">
      <c r="A140" s="54" t="s">
        <v>481</v>
      </c>
      <c r="B140" s="8" t="s">
        <v>482</v>
      </c>
      <c r="C140" s="4" t="s">
        <v>467</v>
      </c>
      <c r="D140" s="10">
        <v>2442</v>
      </c>
      <c r="E140" s="211">
        <v>5</v>
      </c>
      <c r="F140">
        <v>20</v>
      </c>
      <c r="G140" s="3" t="s">
        <v>464</v>
      </c>
      <c r="H140" s="215">
        <f t="shared" si="0"/>
        <v>12210</v>
      </c>
      <c r="J140" s="214">
        <v>12210</v>
      </c>
    </row>
    <row r="141" spans="1:10" ht="18" customHeight="1" thickBot="1">
      <c r="A141" s="54" t="s">
        <v>483</v>
      </c>
      <c r="B141" s="8" t="s">
        <v>289</v>
      </c>
      <c r="C141" s="4" t="s">
        <v>467</v>
      </c>
      <c r="D141" s="10">
        <v>1</v>
      </c>
      <c r="E141" s="211">
        <v>8</v>
      </c>
      <c r="F141">
        <v>20</v>
      </c>
      <c r="G141" s="3" t="s">
        <v>464</v>
      </c>
      <c r="H141" s="215">
        <f t="shared" si="0"/>
        <v>8</v>
      </c>
      <c r="J141" s="214">
        <v>8</v>
      </c>
    </row>
    <row r="142" spans="1:10" ht="18" customHeight="1" thickBot="1">
      <c r="A142" s="54" t="s">
        <v>484</v>
      </c>
      <c r="B142" s="8" t="s">
        <v>302</v>
      </c>
      <c r="C142" s="4" t="s">
        <v>467</v>
      </c>
      <c r="D142" s="10">
        <v>2196</v>
      </c>
      <c r="E142" s="211">
        <v>5</v>
      </c>
      <c r="F142">
        <v>50</v>
      </c>
      <c r="G142" s="3" t="s">
        <v>464</v>
      </c>
      <c r="H142" s="215">
        <f t="shared" si="0"/>
        <v>10980</v>
      </c>
      <c r="J142" s="214">
        <v>10980</v>
      </c>
    </row>
    <row r="143" spans="1:10" ht="18" customHeight="1" thickBot="1">
      <c r="A143" s="54" t="s">
        <v>485</v>
      </c>
      <c r="B143" s="8" t="s">
        <v>486</v>
      </c>
      <c r="C143" s="4" t="s">
        <v>467</v>
      </c>
      <c r="D143" s="10">
        <v>2429</v>
      </c>
      <c r="E143" s="211">
        <v>5</v>
      </c>
      <c r="F143">
        <v>2</v>
      </c>
      <c r="G143" s="3" t="s">
        <v>464</v>
      </c>
      <c r="H143" s="215">
        <f t="shared" si="0"/>
        <v>12145</v>
      </c>
      <c r="J143" s="214">
        <v>12145</v>
      </c>
    </row>
    <row r="144" spans="1:10" ht="18" customHeight="1" thickBot="1">
      <c r="A144" s="54" t="s">
        <v>487</v>
      </c>
      <c r="B144" s="8" t="s">
        <v>488</v>
      </c>
      <c r="C144" s="4" t="s">
        <v>467</v>
      </c>
      <c r="D144" s="10">
        <v>1</v>
      </c>
      <c r="E144" s="211">
        <v>8</v>
      </c>
      <c r="F144">
        <v>20</v>
      </c>
      <c r="G144" s="3" t="s">
        <v>464</v>
      </c>
      <c r="H144" s="215">
        <f t="shared" si="0"/>
        <v>8</v>
      </c>
      <c r="J144" s="214">
        <v>8</v>
      </c>
    </row>
    <row r="145" spans="1:10" ht="18" customHeight="1" thickBot="1">
      <c r="A145" s="54" t="s">
        <v>489</v>
      </c>
      <c r="B145" s="8" t="s">
        <v>490</v>
      </c>
      <c r="C145" s="4" t="s">
        <v>467</v>
      </c>
      <c r="D145" s="10">
        <v>1</v>
      </c>
      <c r="E145" s="211">
        <v>8</v>
      </c>
      <c r="F145">
        <v>10</v>
      </c>
      <c r="G145" s="3" t="s">
        <v>464</v>
      </c>
      <c r="H145" s="215">
        <f t="shared" si="0"/>
        <v>8</v>
      </c>
      <c r="J145" s="214">
        <v>8</v>
      </c>
    </row>
    <row r="146" spans="1:10" ht="18" customHeight="1" thickBot="1">
      <c r="A146" s="54" t="s">
        <v>491</v>
      </c>
      <c r="B146" s="8" t="s">
        <v>287</v>
      </c>
      <c r="C146" s="4" t="s">
        <v>467</v>
      </c>
      <c r="D146" s="10">
        <v>2196</v>
      </c>
      <c r="E146" s="211">
        <v>5</v>
      </c>
      <c r="F146">
        <v>500</v>
      </c>
      <c r="G146" s="3" t="s">
        <v>464</v>
      </c>
      <c r="H146" s="215">
        <f t="shared" si="0"/>
        <v>10980</v>
      </c>
      <c r="J146" s="214">
        <v>10980</v>
      </c>
    </row>
    <row r="147" spans="1:10" ht="18" customHeight="1" thickBot="1">
      <c r="A147" s="54" t="s">
        <v>492</v>
      </c>
      <c r="B147" s="8" t="s">
        <v>279</v>
      </c>
      <c r="C147" s="4" t="s">
        <v>467</v>
      </c>
      <c r="D147" s="10">
        <v>1</v>
      </c>
      <c r="E147" s="211">
        <v>8</v>
      </c>
      <c r="F147">
        <v>50</v>
      </c>
      <c r="G147" s="3" t="s">
        <v>464</v>
      </c>
      <c r="H147" s="215">
        <f t="shared" si="0"/>
        <v>8</v>
      </c>
      <c r="J147" s="214">
        <v>8</v>
      </c>
    </row>
    <row r="148" spans="1:10" ht="18" customHeight="1" thickBot="1">
      <c r="A148" s="54" t="s">
        <v>493</v>
      </c>
      <c r="B148" s="8" t="s">
        <v>307</v>
      </c>
      <c r="C148" s="4" t="s">
        <v>467</v>
      </c>
      <c r="D148" s="10">
        <v>1</v>
      </c>
      <c r="E148" s="211">
        <v>8</v>
      </c>
      <c r="F148">
        <v>5</v>
      </c>
      <c r="G148" s="3" t="s">
        <v>464</v>
      </c>
      <c r="H148" s="215">
        <f t="shared" si="0"/>
        <v>8</v>
      </c>
      <c r="J148" s="214">
        <v>8</v>
      </c>
    </row>
    <row r="149" spans="1:10" ht="18" customHeight="1" thickBot="1">
      <c r="A149" s="54" t="s">
        <v>494</v>
      </c>
      <c r="B149" s="8" t="s">
        <v>315</v>
      </c>
      <c r="C149" s="4" t="s">
        <v>467</v>
      </c>
      <c r="D149" s="10">
        <v>2196</v>
      </c>
      <c r="E149" s="211">
        <v>5</v>
      </c>
      <c r="F149">
        <v>50</v>
      </c>
      <c r="G149" s="3" t="s">
        <v>464</v>
      </c>
      <c r="H149" s="215">
        <f t="shared" si="0"/>
        <v>10980</v>
      </c>
      <c r="J149" s="214">
        <v>10980</v>
      </c>
    </row>
    <row r="150" spans="1:10" ht="18" customHeight="1" thickBot="1">
      <c r="A150" s="54" t="s">
        <v>495</v>
      </c>
      <c r="B150" s="8" t="s">
        <v>496</v>
      </c>
      <c r="C150" s="4" t="s">
        <v>467</v>
      </c>
      <c r="D150" s="10">
        <v>1</v>
      </c>
      <c r="E150" s="211">
        <v>8</v>
      </c>
      <c r="F150">
        <v>20</v>
      </c>
      <c r="G150" s="3" t="s">
        <v>464</v>
      </c>
      <c r="H150" s="215">
        <f t="shared" si="0"/>
        <v>8</v>
      </c>
      <c r="J150" s="214">
        <v>8</v>
      </c>
    </row>
    <row r="151" spans="1:10" ht="18" customHeight="1" thickBot="1">
      <c r="A151" s="54" t="s">
        <v>497</v>
      </c>
      <c r="B151" s="8" t="s">
        <v>498</v>
      </c>
      <c r="C151" s="4" t="s">
        <v>467</v>
      </c>
      <c r="D151" s="10">
        <v>1</v>
      </c>
      <c r="E151" s="211">
        <v>8</v>
      </c>
      <c r="F151">
        <v>20</v>
      </c>
      <c r="G151" s="3" t="s">
        <v>464</v>
      </c>
      <c r="H151" s="215">
        <f t="shared" si="0"/>
        <v>8</v>
      </c>
      <c r="J151" s="214">
        <v>8</v>
      </c>
    </row>
    <row r="152" spans="1:10" ht="18" customHeight="1" thickBot="1">
      <c r="A152" s="54" t="s">
        <v>499</v>
      </c>
      <c r="B152" s="8" t="s">
        <v>282</v>
      </c>
      <c r="C152" s="4" t="s">
        <v>467</v>
      </c>
      <c r="D152" s="10">
        <v>1</v>
      </c>
      <c r="E152" s="211">
        <v>8</v>
      </c>
      <c r="F152">
        <v>10</v>
      </c>
      <c r="G152" s="3" t="s">
        <v>464</v>
      </c>
      <c r="H152" s="215">
        <f t="shared" si="0"/>
        <v>8</v>
      </c>
      <c r="J152" s="214">
        <v>8</v>
      </c>
    </row>
    <row r="153" spans="1:10" ht="18" customHeight="1" thickBot="1">
      <c r="A153" s="54" t="s">
        <v>500</v>
      </c>
      <c r="B153" s="8" t="s">
        <v>281</v>
      </c>
      <c r="C153" s="4" t="s">
        <v>467</v>
      </c>
      <c r="D153" s="10">
        <v>1</v>
      </c>
      <c r="E153" s="211">
        <v>8</v>
      </c>
      <c r="F153">
        <v>5</v>
      </c>
      <c r="G153" s="3" t="s">
        <v>464</v>
      </c>
      <c r="H153" s="215">
        <f t="shared" si="0"/>
        <v>8</v>
      </c>
      <c r="J153" s="214">
        <v>8</v>
      </c>
    </row>
    <row r="154" spans="1:10" ht="18" customHeight="1" thickBot="1">
      <c r="A154" s="54" t="s">
        <v>501</v>
      </c>
      <c r="B154" s="17" t="s">
        <v>502</v>
      </c>
      <c r="C154" s="4" t="s">
        <v>463</v>
      </c>
      <c r="D154" s="10">
        <v>1</v>
      </c>
      <c r="E154" s="211">
        <v>32</v>
      </c>
      <c r="F154" s="15" t="s">
        <v>425</v>
      </c>
      <c r="G154" s="3"/>
      <c r="H154" s="215">
        <f t="shared" si="0"/>
        <v>32</v>
      </c>
      <c r="J154" s="214">
        <v>32</v>
      </c>
    </row>
    <row r="155" spans="1:10" ht="18" customHeight="1" thickBot="1">
      <c r="A155" s="54" t="s">
        <v>503</v>
      </c>
      <c r="B155" s="17" t="s">
        <v>504</v>
      </c>
      <c r="C155" s="4" t="s">
        <v>463</v>
      </c>
      <c r="D155" s="10">
        <v>1</v>
      </c>
      <c r="E155" s="211">
        <v>60</v>
      </c>
      <c r="F155" s="15" t="s">
        <v>425</v>
      </c>
      <c r="G155" s="3"/>
      <c r="H155" s="215">
        <f t="shared" si="0"/>
        <v>60</v>
      </c>
      <c r="J155" s="214">
        <v>60</v>
      </c>
    </row>
    <row r="156" spans="1:10" ht="18" customHeight="1" thickBot="1">
      <c r="A156" s="54" t="s">
        <v>505</v>
      </c>
      <c r="B156" s="17" t="s">
        <v>506</v>
      </c>
      <c r="C156" s="4" t="s">
        <v>463</v>
      </c>
      <c r="D156" s="10">
        <v>1</v>
      </c>
      <c r="E156" s="211">
        <v>80</v>
      </c>
      <c r="F156" s="15" t="s">
        <v>425</v>
      </c>
      <c r="G156" s="3"/>
      <c r="H156" s="215">
        <f t="shared" si="0"/>
        <v>80</v>
      </c>
      <c r="J156" s="214">
        <v>80</v>
      </c>
    </row>
    <row r="157" spans="1:10" ht="18" customHeight="1">
      <c r="A157" s="54"/>
      <c r="B157" s="17"/>
      <c r="C157" s="4"/>
      <c r="D157" s="3"/>
      <c r="E157" s="3"/>
      <c r="F157" s="15"/>
      <c r="G157" s="3"/>
      <c r="H157" s="215"/>
    </row>
    <row r="158" spans="1:10" ht="18" customHeight="1">
      <c r="A158" s="54"/>
      <c r="B158" s="17"/>
      <c r="C158" s="4"/>
      <c r="D158" s="3"/>
      <c r="E158" s="3"/>
      <c r="F158" s="15"/>
      <c r="G158" s="3"/>
      <c r="H158" s="215"/>
    </row>
    <row r="159" spans="1:10" ht="18" customHeight="1">
      <c r="A159" s="54"/>
      <c r="B159" s="17"/>
      <c r="C159" s="4"/>
      <c r="D159" s="3"/>
      <c r="E159" s="3"/>
      <c r="F159" s="15"/>
      <c r="G159" s="3"/>
      <c r="H159" s="215"/>
    </row>
    <row r="160" spans="1:10" ht="18" customHeight="1">
      <c r="A160" s="54"/>
      <c r="B160" s="17"/>
      <c r="C160" s="4"/>
      <c r="D160" s="3"/>
      <c r="E160" s="3"/>
      <c r="F160" s="15"/>
      <c r="G160" s="3"/>
      <c r="H160" s="215"/>
    </row>
    <row r="161" spans="1:8" ht="18" customHeight="1">
      <c r="A161" s="54"/>
      <c r="B161" s="17"/>
      <c r="C161" s="4"/>
      <c r="D161" s="3"/>
      <c r="E161" s="3"/>
      <c r="F161" s="15"/>
      <c r="G161" s="3"/>
      <c r="H161" s="215"/>
    </row>
    <row r="162" spans="1:8" ht="18" customHeight="1">
      <c r="A162" s="54"/>
      <c r="B162" s="17"/>
      <c r="C162" s="4"/>
      <c r="D162" s="3"/>
      <c r="E162" s="3"/>
      <c r="F162" s="15"/>
      <c r="G162" s="3"/>
      <c r="H162" s="215"/>
    </row>
    <row r="163" spans="1:8" ht="18" customHeight="1">
      <c r="A163" s="54"/>
      <c r="B163" s="17"/>
      <c r="C163" s="4"/>
      <c r="D163" s="3"/>
      <c r="E163" s="3"/>
      <c r="F163" s="15"/>
      <c r="G163" s="3"/>
      <c r="H163" s="215"/>
    </row>
    <row r="164" spans="1:8" ht="18" customHeight="1">
      <c r="A164" s="54"/>
      <c r="B164" s="17"/>
      <c r="C164" s="4"/>
      <c r="D164" s="3"/>
      <c r="E164" s="3"/>
      <c r="F164" s="15"/>
      <c r="G164" s="3"/>
      <c r="H164" s="215"/>
    </row>
    <row r="165" spans="1:8" ht="18" customHeight="1">
      <c r="A165" s="54"/>
      <c r="B165" s="17"/>
      <c r="C165" s="4"/>
      <c r="D165" s="3"/>
      <c r="E165" s="3"/>
      <c r="F165" s="15"/>
      <c r="G165" s="3"/>
      <c r="H165" s="215"/>
    </row>
    <row r="166" spans="1:8" ht="18" customHeight="1">
      <c r="A166" s="54"/>
      <c r="B166" s="17"/>
      <c r="C166" s="4"/>
      <c r="D166" s="3"/>
      <c r="E166" s="3"/>
      <c r="F166" s="15"/>
      <c r="G166" s="3"/>
      <c r="H166" s="215"/>
    </row>
    <row r="167" spans="1:8" ht="18" customHeight="1">
      <c r="A167" s="54"/>
      <c r="B167" s="17"/>
      <c r="C167" s="4"/>
      <c r="D167" s="3"/>
      <c r="E167" s="3"/>
      <c r="F167" s="15"/>
      <c r="G167" s="3"/>
      <c r="H167" s="215"/>
    </row>
    <row r="168" spans="1:8" ht="18" customHeight="1">
      <c r="A168" s="54"/>
      <c r="B168" s="17"/>
      <c r="C168" s="4"/>
      <c r="D168" s="3"/>
      <c r="E168" s="3"/>
      <c r="F168" s="15"/>
      <c r="G168" s="3"/>
      <c r="H168" s="215"/>
    </row>
    <row r="169" spans="1:8" ht="18" customHeight="1">
      <c r="A169" s="54"/>
      <c r="B169" s="17"/>
      <c r="C169" s="4"/>
      <c r="D169" s="3"/>
      <c r="E169" s="3"/>
      <c r="F169" s="15"/>
      <c r="G169" s="3"/>
      <c r="H169" s="215"/>
    </row>
    <row r="170" spans="1:8" ht="18" customHeight="1">
      <c r="A170" s="54"/>
      <c r="B170" s="17"/>
      <c r="C170" s="4"/>
      <c r="D170" s="3"/>
      <c r="E170" s="3"/>
      <c r="F170" s="15"/>
      <c r="G170" s="3"/>
      <c r="H170" s="215"/>
    </row>
    <row r="171" spans="1:8" ht="18" customHeight="1">
      <c r="A171" s="54"/>
      <c r="B171" s="17"/>
      <c r="C171" s="4"/>
      <c r="D171" s="3"/>
      <c r="E171" s="3"/>
      <c r="F171" s="15"/>
      <c r="G171" s="3"/>
      <c r="H171" s="215"/>
    </row>
    <row r="172" spans="1:8" ht="18" customHeight="1">
      <c r="A172" s="54"/>
      <c r="B172" s="17"/>
      <c r="C172" s="4"/>
      <c r="D172" s="3"/>
      <c r="E172" s="3"/>
      <c r="F172" s="15"/>
      <c r="G172" s="3"/>
      <c r="H172" s="215"/>
    </row>
    <row r="173" spans="1:8" ht="18" customHeight="1">
      <c r="A173" s="54"/>
      <c r="B173" s="17"/>
      <c r="C173" s="4"/>
      <c r="D173" s="3"/>
      <c r="E173" s="3"/>
      <c r="F173" s="15"/>
      <c r="G173" s="3"/>
      <c r="H173" s="215"/>
    </row>
    <row r="174" spans="1:8" ht="18" customHeight="1">
      <c r="A174" s="54"/>
      <c r="B174" s="17"/>
      <c r="C174" s="4"/>
      <c r="D174" s="3"/>
      <c r="E174" s="3"/>
      <c r="F174" s="15"/>
      <c r="G174" s="3"/>
      <c r="H174" s="215"/>
    </row>
    <row r="175" spans="1:8" ht="18" customHeight="1">
      <c r="A175" s="54"/>
      <c r="B175" s="17"/>
      <c r="C175" s="4"/>
      <c r="D175" s="3"/>
      <c r="E175" s="3"/>
      <c r="F175" s="15"/>
      <c r="G175" s="3"/>
      <c r="H175" s="215"/>
    </row>
    <row r="176" spans="1:8" ht="18" customHeight="1">
      <c r="A176" s="54"/>
      <c r="B176" s="17"/>
      <c r="C176" s="4"/>
      <c r="D176" s="3"/>
      <c r="E176" s="3"/>
      <c r="F176" s="15"/>
      <c r="G176" s="3"/>
      <c r="H176" s="215"/>
    </row>
    <row r="177" spans="1:13" ht="18" customHeight="1" thickBot="1">
      <c r="A177" s="54"/>
      <c r="B177" s="17"/>
      <c r="C177" s="4"/>
      <c r="D177" s="3"/>
      <c r="E177" s="3"/>
      <c r="F177" s="15"/>
      <c r="G177" s="3"/>
      <c r="H177" s="215"/>
    </row>
    <row r="178" spans="1:13" ht="18" customHeight="1" thickBot="1">
      <c r="A178" s="54"/>
      <c r="B178" s="17"/>
      <c r="C178" s="4"/>
      <c r="D178" s="3"/>
      <c r="E178" s="314" t="s">
        <v>507</v>
      </c>
      <c r="F178" s="315"/>
      <c r="G178" s="315"/>
      <c r="H178" s="216">
        <f>SUM(H129:H156)</f>
        <v>78735</v>
      </c>
      <c r="J178" s="214">
        <f>SUM(J129:J156)</f>
        <v>78735</v>
      </c>
      <c r="K178">
        <v>78735</v>
      </c>
    </row>
    <row r="179" spans="1:13" ht="18" customHeight="1">
      <c r="A179" s="54"/>
      <c r="B179" s="17"/>
      <c r="C179" s="4"/>
      <c r="D179" s="3"/>
      <c r="E179" s="3"/>
      <c r="F179" s="15"/>
      <c r="G179" s="3"/>
    </row>
    <row r="180" spans="1:13" s="81" customFormat="1" ht="15" customHeight="1">
      <c r="A180" s="325" t="s">
        <v>190</v>
      </c>
      <c r="B180" s="325"/>
      <c r="C180" s="325"/>
      <c r="D180" s="325"/>
      <c r="E180" s="325"/>
      <c r="F180" s="325"/>
      <c r="G180" s="325"/>
      <c r="H180" s="188"/>
      <c r="J180" s="251"/>
    </row>
    <row r="181" spans="1:13" s="81" customFormat="1" ht="15" customHeight="1">
      <c r="A181" s="325" t="s">
        <v>1</v>
      </c>
      <c r="B181" s="325"/>
      <c r="C181" s="325"/>
      <c r="D181" s="325"/>
      <c r="E181" s="325"/>
      <c r="F181" s="325"/>
      <c r="G181" s="325"/>
      <c r="H181" s="188"/>
      <c r="J181" s="251"/>
    </row>
    <row r="182" spans="1:13" s="81" customFormat="1" ht="15" customHeight="1">
      <c r="A182" s="80"/>
      <c r="D182" s="71"/>
      <c r="H182" s="188"/>
      <c r="J182" s="251"/>
    </row>
    <row r="183" spans="1:13" s="81" customFormat="1" ht="15" customHeight="1">
      <c r="A183" s="325" t="s">
        <v>402</v>
      </c>
      <c r="B183" s="325"/>
      <c r="C183" s="325"/>
      <c r="D183" s="325"/>
      <c r="E183" s="325"/>
      <c r="F183" s="325"/>
      <c r="G183" s="325"/>
      <c r="H183" s="188"/>
      <c r="J183" s="251"/>
    </row>
    <row r="184" spans="1:13" ht="15" customHeight="1">
      <c r="B184" s="6"/>
      <c r="F184" s="16"/>
      <c r="G184"/>
    </row>
    <row r="185" spans="1:13" ht="35.1" customHeight="1" thickBot="1">
      <c r="A185" s="85" t="s">
        <v>5</v>
      </c>
      <c r="B185" s="86" t="s">
        <v>6</v>
      </c>
      <c r="C185" s="86" t="s">
        <v>7</v>
      </c>
      <c r="D185" s="161" t="s">
        <v>323</v>
      </c>
      <c r="E185" s="87" t="s">
        <v>195</v>
      </c>
      <c r="F185" s="88" t="s">
        <v>324</v>
      </c>
      <c r="G185" s="190" t="s">
        <v>37</v>
      </c>
      <c r="H185" s="187" t="s">
        <v>325</v>
      </c>
    </row>
    <row r="186" spans="1:13" ht="16.5" customHeight="1" thickTop="1">
      <c r="A186" s="78"/>
      <c r="B186" s="73"/>
      <c r="C186" s="73"/>
      <c r="D186" s="73"/>
      <c r="E186" s="72"/>
      <c r="F186" s="12"/>
      <c r="G186" s="38"/>
    </row>
    <row r="187" spans="1:13" ht="18" customHeight="1" thickBot="1">
      <c r="B187" s="2" t="s">
        <v>461</v>
      </c>
      <c r="E187" s="1"/>
      <c r="G187"/>
      <c r="H187" s="189"/>
      <c r="I187" s="3"/>
      <c r="J187" s="213"/>
      <c r="K187" s="3"/>
      <c r="L187" s="3"/>
      <c r="M187" s="3"/>
    </row>
    <row r="188" spans="1:13" ht="18" customHeight="1" thickBot="1">
      <c r="A188" s="54" t="s">
        <v>508</v>
      </c>
      <c r="B188" s="8" t="s">
        <v>309</v>
      </c>
      <c r="C188" s="4">
        <v>200.8</v>
      </c>
      <c r="D188" s="10">
        <v>4392</v>
      </c>
      <c r="E188" s="211">
        <v>5</v>
      </c>
      <c r="F188" s="18" t="s">
        <v>450</v>
      </c>
      <c r="G188" s="3" t="s">
        <v>464</v>
      </c>
      <c r="H188" s="215">
        <f t="shared" ref="H188:H208" si="1">D188*E188</f>
        <v>21960</v>
      </c>
      <c r="J188" s="214">
        <v>21960</v>
      </c>
    </row>
    <row r="189" spans="1:13" ht="18" customHeight="1" thickBot="1">
      <c r="A189" s="54" t="s">
        <v>509</v>
      </c>
      <c r="B189" s="8" t="s">
        <v>466</v>
      </c>
      <c r="C189" s="4" t="s">
        <v>467</v>
      </c>
      <c r="D189" s="10">
        <v>1</v>
      </c>
      <c r="E189" s="211">
        <v>8</v>
      </c>
      <c r="F189" s="16">
        <v>0.1</v>
      </c>
      <c r="G189" s="3" t="s">
        <v>464</v>
      </c>
      <c r="H189" s="215">
        <f t="shared" si="1"/>
        <v>8</v>
      </c>
      <c r="J189" s="214">
        <v>8</v>
      </c>
    </row>
    <row r="190" spans="1:13" ht="18" customHeight="1" thickBot="1">
      <c r="A190" s="54" t="s">
        <v>510</v>
      </c>
      <c r="B190" s="8" t="s">
        <v>276</v>
      </c>
      <c r="C190" s="4" t="s">
        <v>467</v>
      </c>
      <c r="D190" s="10">
        <v>2345</v>
      </c>
      <c r="E190" s="211">
        <v>5</v>
      </c>
      <c r="F190" s="18" t="s">
        <v>346</v>
      </c>
      <c r="G190" s="3" t="s">
        <v>464</v>
      </c>
      <c r="H190" s="215">
        <f t="shared" si="1"/>
        <v>11725</v>
      </c>
      <c r="J190" s="214">
        <v>11725</v>
      </c>
    </row>
    <row r="191" spans="1:13" ht="18" customHeight="1" thickBot="1">
      <c r="A191" s="54" t="s">
        <v>511</v>
      </c>
      <c r="B191" s="8" t="s">
        <v>298</v>
      </c>
      <c r="C191" s="4" t="s">
        <v>467</v>
      </c>
      <c r="D191" s="10">
        <v>1</v>
      </c>
      <c r="E191" s="211">
        <v>8</v>
      </c>
      <c r="F191" s="16">
        <v>0.1</v>
      </c>
      <c r="G191" s="3" t="s">
        <v>464</v>
      </c>
      <c r="H191" s="215">
        <f t="shared" si="1"/>
        <v>8</v>
      </c>
      <c r="J191" s="214">
        <v>8</v>
      </c>
    </row>
    <row r="192" spans="1:13" ht="18" customHeight="1" thickBot="1">
      <c r="A192" s="54" t="s">
        <v>512</v>
      </c>
      <c r="B192" s="8" t="s">
        <v>471</v>
      </c>
      <c r="C192" s="4" t="s">
        <v>467</v>
      </c>
      <c r="D192" s="10">
        <v>1</v>
      </c>
      <c r="E192" s="211">
        <v>8</v>
      </c>
      <c r="F192" s="16">
        <v>0.05</v>
      </c>
      <c r="G192" s="3" t="s">
        <v>464</v>
      </c>
      <c r="H192" s="215">
        <f t="shared" si="1"/>
        <v>8</v>
      </c>
      <c r="J192" s="214">
        <v>8</v>
      </c>
    </row>
    <row r="193" spans="1:10" ht="18" customHeight="1" thickBot="1">
      <c r="A193" s="54" t="s">
        <v>513</v>
      </c>
      <c r="B193" s="8" t="s">
        <v>312</v>
      </c>
      <c r="C193" s="4" t="s">
        <v>467</v>
      </c>
      <c r="D193" s="10">
        <v>4392</v>
      </c>
      <c r="E193" s="211">
        <v>5</v>
      </c>
      <c r="F193" s="16">
        <v>0.1</v>
      </c>
      <c r="G193" s="3" t="s">
        <v>464</v>
      </c>
      <c r="H193" s="215">
        <f t="shared" si="1"/>
        <v>21960</v>
      </c>
      <c r="J193" s="214">
        <v>21960</v>
      </c>
    </row>
    <row r="194" spans="1:10" ht="18" customHeight="1" thickBot="1">
      <c r="A194" s="54" t="s">
        <v>514</v>
      </c>
      <c r="B194" s="8" t="s">
        <v>477</v>
      </c>
      <c r="C194" s="4" t="s">
        <v>467</v>
      </c>
      <c r="D194" s="10">
        <v>1</v>
      </c>
      <c r="E194" s="211">
        <v>8</v>
      </c>
      <c r="F194" s="16">
        <v>0.2</v>
      </c>
      <c r="G194" s="3" t="s">
        <v>464</v>
      </c>
      <c r="H194" s="215">
        <f t="shared" si="1"/>
        <v>8</v>
      </c>
      <c r="J194" s="214">
        <v>8</v>
      </c>
    </row>
    <row r="195" spans="1:10" ht="18" customHeight="1" thickBot="1">
      <c r="A195" s="54" t="s">
        <v>515</v>
      </c>
      <c r="B195" s="8" t="s">
        <v>479</v>
      </c>
      <c r="C195" s="4" t="s">
        <v>467</v>
      </c>
      <c r="D195" s="10">
        <v>1</v>
      </c>
      <c r="E195" s="211">
        <v>8</v>
      </c>
      <c r="F195" s="16">
        <v>0.01</v>
      </c>
      <c r="G195" s="3" t="s">
        <v>464</v>
      </c>
      <c r="H195" s="215">
        <f t="shared" si="1"/>
        <v>8</v>
      </c>
      <c r="J195" s="214">
        <v>8</v>
      </c>
    </row>
    <row r="196" spans="1:10" ht="18" customHeight="1" thickBot="1">
      <c r="A196" s="54" t="s">
        <v>516</v>
      </c>
      <c r="B196" s="8" t="s">
        <v>286</v>
      </c>
      <c r="C196" s="4" t="s">
        <v>467</v>
      </c>
      <c r="D196" s="10">
        <v>4392</v>
      </c>
      <c r="E196" s="211">
        <v>5</v>
      </c>
      <c r="F196" s="16">
        <v>0.05</v>
      </c>
      <c r="G196" s="3" t="s">
        <v>464</v>
      </c>
      <c r="H196" s="215">
        <f t="shared" si="1"/>
        <v>21960</v>
      </c>
      <c r="J196" s="214">
        <v>21960</v>
      </c>
    </row>
    <row r="197" spans="1:10" ht="18" customHeight="1" thickBot="1">
      <c r="A197" s="54" t="s">
        <v>517</v>
      </c>
      <c r="B197" s="8" t="s">
        <v>289</v>
      </c>
      <c r="C197" s="4" t="s">
        <v>467</v>
      </c>
      <c r="D197" s="10">
        <v>4392</v>
      </c>
      <c r="E197" s="211">
        <v>5</v>
      </c>
      <c r="F197" s="16">
        <v>0.2</v>
      </c>
      <c r="G197" s="3" t="s">
        <v>464</v>
      </c>
      <c r="H197" s="215">
        <f t="shared" si="1"/>
        <v>21960</v>
      </c>
      <c r="J197" s="214">
        <v>21960</v>
      </c>
    </row>
    <row r="198" spans="1:10" ht="18" customHeight="1" thickBot="1">
      <c r="A198" s="54" t="s">
        <v>518</v>
      </c>
      <c r="B198" s="8" t="s">
        <v>486</v>
      </c>
      <c r="C198" s="4" t="s">
        <v>467</v>
      </c>
      <c r="D198" s="10">
        <v>1</v>
      </c>
      <c r="E198" s="211">
        <v>8</v>
      </c>
      <c r="F198" s="16">
        <v>0.05</v>
      </c>
      <c r="G198" s="3" t="s">
        <v>464</v>
      </c>
      <c r="H198" s="215">
        <f t="shared" si="1"/>
        <v>8</v>
      </c>
      <c r="J198" s="214">
        <v>8</v>
      </c>
    </row>
    <row r="199" spans="1:10" ht="18" customHeight="1" thickBot="1">
      <c r="A199" s="54" t="s">
        <v>519</v>
      </c>
      <c r="B199" s="8" t="s">
        <v>488</v>
      </c>
      <c r="C199" s="4" t="s">
        <v>467</v>
      </c>
      <c r="D199" s="10">
        <v>1</v>
      </c>
      <c r="E199" s="211">
        <v>8</v>
      </c>
      <c r="F199" s="16">
        <v>0.02</v>
      </c>
      <c r="G199" s="3" t="s">
        <v>464</v>
      </c>
      <c r="H199" s="215">
        <f t="shared" si="1"/>
        <v>8</v>
      </c>
      <c r="J199" s="214">
        <v>8</v>
      </c>
    </row>
    <row r="200" spans="1:10" ht="18" customHeight="1" thickBot="1">
      <c r="A200" s="54" t="s">
        <v>520</v>
      </c>
      <c r="B200" s="8" t="s">
        <v>490</v>
      </c>
      <c r="C200" s="4" t="s">
        <v>467</v>
      </c>
      <c r="D200" s="10">
        <v>4392</v>
      </c>
      <c r="E200" s="211">
        <v>5</v>
      </c>
      <c r="F200" s="16">
        <v>0.2</v>
      </c>
      <c r="G200" s="3" t="s">
        <v>464</v>
      </c>
      <c r="H200" s="215">
        <f t="shared" si="1"/>
        <v>21960</v>
      </c>
      <c r="J200" s="214">
        <v>21960</v>
      </c>
    </row>
    <row r="201" spans="1:10" ht="18" customHeight="1" thickBot="1">
      <c r="A201" s="54" t="s">
        <v>521</v>
      </c>
      <c r="B201" s="8" t="s">
        <v>279</v>
      </c>
      <c r="C201" s="4" t="s">
        <v>467</v>
      </c>
      <c r="D201" s="10">
        <v>1</v>
      </c>
      <c r="E201" s="211">
        <v>8</v>
      </c>
      <c r="F201" s="18" t="s">
        <v>450</v>
      </c>
      <c r="G201" s="3" t="s">
        <v>464</v>
      </c>
      <c r="H201" s="215">
        <f t="shared" si="1"/>
        <v>8</v>
      </c>
      <c r="J201" s="214">
        <v>8</v>
      </c>
    </row>
    <row r="202" spans="1:10" ht="18" customHeight="1" thickBot="1">
      <c r="A202" s="54" t="s">
        <v>522</v>
      </c>
      <c r="B202" s="8" t="s">
        <v>307</v>
      </c>
      <c r="C202" s="4" t="s">
        <v>467</v>
      </c>
      <c r="D202" s="10">
        <v>2196</v>
      </c>
      <c r="E202" s="211">
        <v>5</v>
      </c>
      <c r="F202" s="16">
        <v>0.02</v>
      </c>
      <c r="G202" s="3" t="s">
        <v>464</v>
      </c>
      <c r="H202" s="215">
        <f t="shared" si="1"/>
        <v>10980</v>
      </c>
      <c r="J202" s="214">
        <v>10980</v>
      </c>
    </row>
    <row r="203" spans="1:10" ht="18" customHeight="1" thickBot="1">
      <c r="A203" s="54" t="s">
        <v>523</v>
      </c>
      <c r="B203" s="8" t="s">
        <v>496</v>
      </c>
      <c r="C203" s="4" t="s">
        <v>467</v>
      </c>
      <c r="D203" s="10">
        <v>1</v>
      </c>
      <c r="E203" s="211">
        <v>8</v>
      </c>
      <c r="F203" s="16">
        <v>0.05</v>
      </c>
      <c r="G203" s="3" t="s">
        <v>464</v>
      </c>
      <c r="H203" s="215">
        <f t="shared" si="1"/>
        <v>8</v>
      </c>
      <c r="J203" s="214">
        <v>8</v>
      </c>
    </row>
    <row r="204" spans="1:10" ht="18" customHeight="1" thickBot="1">
      <c r="A204" s="54" t="s">
        <v>524</v>
      </c>
      <c r="B204" s="8" t="s">
        <v>282</v>
      </c>
      <c r="C204" s="4" t="s">
        <v>467</v>
      </c>
      <c r="D204" s="10">
        <v>1</v>
      </c>
      <c r="E204" s="211">
        <v>8</v>
      </c>
      <c r="F204" s="18" t="s">
        <v>338</v>
      </c>
      <c r="G204" s="3" t="s">
        <v>464</v>
      </c>
      <c r="H204" s="215">
        <f t="shared" si="1"/>
        <v>8</v>
      </c>
      <c r="J204" s="214">
        <v>8</v>
      </c>
    </row>
    <row r="205" spans="1:10" ht="18" customHeight="1" thickBot="1">
      <c r="A205" s="54" t="s">
        <v>525</v>
      </c>
      <c r="B205" s="8" t="s">
        <v>281</v>
      </c>
      <c r="C205" s="4" t="s">
        <v>467</v>
      </c>
      <c r="D205" s="10">
        <v>4392</v>
      </c>
      <c r="E205" s="211">
        <v>5</v>
      </c>
      <c r="F205" s="16">
        <v>0.2</v>
      </c>
      <c r="G205" s="3" t="s">
        <v>464</v>
      </c>
      <c r="H205" s="215">
        <f t="shared" si="1"/>
        <v>21960</v>
      </c>
      <c r="J205" s="214">
        <v>21960</v>
      </c>
    </row>
    <row r="206" spans="1:10" ht="18" customHeight="1" thickBot="1">
      <c r="A206" s="54" t="s">
        <v>526</v>
      </c>
      <c r="B206" s="17" t="s">
        <v>502</v>
      </c>
      <c r="C206" s="4">
        <v>200.8</v>
      </c>
      <c r="D206" s="10">
        <v>1</v>
      </c>
      <c r="E206" s="211">
        <v>32</v>
      </c>
      <c r="F206" s="15" t="s">
        <v>425</v>
      </c>
      <c r="G206" s="3"/>
      <c r="H206" s="215">
        <f t="shared" si="1"/>
        <v>32</v>
      </c>
      <c r="J206" s="214">
        <v>32</v>
      </c>
    </row>
    <row r="207" spans="1:10" ht="18" customHeight="1" thickBot="1">
      <c r="A207" s="54" t="s">
        <v>527</v>
      </c>
      <c r="B207" s="17" t="s">
        <v>504</v>
      </c>
      <c r="C207" s="4">
        <v>200.8</v>
      </c>
      <c r="D207" s="10">
        <v>1</v>
      </c>
      <c r="E207" s="211">
        <v>60</v>
      </c>
      <c r="F207" s="15" t="s">
        <v>425</v>
      </c>
      <c r="G207" s="3"/>
      <c r="H207" s="215">
        <f t="shared" si="1"/>
        <v>60</v>
      </c>
      <c r="J207" s="214">
        <v>60</v>
      </c>
    </row>
    <row r="208" spans="1:10" ht="18" customHeight="1" thickBot="1">
      <c r="A208" s="54" t="s">
        <v>528</v>
      </c>
      <c r="B208" s="17" t="s">
        <v>529</v>
      </c>
      <c r="C208" s="4">
        <v>200.8</v>
      </c>
      <c r="D208" s="10">
        <v>1</v>
      </c>
      <c r="E208" s="211">
        <v>80</v>
      </c>
      <c r="F208" s="15" t="s">
        <v>425</v>
      </c>
      <c r="G208" s="3"/>
      <c r="H208" s="215">
        <f t="shared" si="1"/>
        <v>80</v>
      </c>
      <c r="J208" s="214">
        <v>80</v>
      </c>
    </row>
    <row r="209" spans="1:11" ht="18" customHeight="1" thickBot="1">
      <c r="B209" s="3"/>
      <c r="C209" s="4"/>
      <c r="E209" s="213"/>
      <c r="F209" s="16"/>
      <c r="G209"/>
      <c r="H209" s="215"/>
    </row>
    <row r="210" spans="1:11" ht="18" customHeight="1" thickBot="1">
      <c r="A210" s="54" t="s">
        <v>530</v>
      </c>
      <c r="B210" s="4" t="s">
        <v>531</v>
      </c>
      <c r="C210" s="4" t="s">
        <v>532</v>
      </c>
      <c r="D210" s="10">
        <v>1</v>
      </c>
      <c r="E210" s="211">
        <v>18</v>
      </c>
      <c r="F210" s="16">
        <v>0.2</v>
      </c>
      <c r="G210" s="3" t="s">
        <v>464</v>
      </c>
      <c r="H210" s="215">
        <f t="shared" ref="H210" si="2">D210*E210</f>
        <v>18</v>
      </c>
      <c r="J210" s="214">
        <v>18</v>
      </c>
    </row>
    <row r="211" spans="1:11" ht="18" customHeight="1" thickBot="1">
      <c r="B211" s="70"/>
      <c r="D211" s="48"/>
      <c r="E211" s="214"/>
      <c r="F211" s="16"/>
      <c r="G211"/>
      <c r="H211" s="215"/>
    </row>
    <row r="212" spans="1:11" ht="18" customHeight="1" thickBot="1">
      <c r="A212" s="54" t="s">
        <v>533</v>
      </c>
      <c r="B212" s="4" t="s">
        <v>531</v>
      </c>
      <c r="C212" s="4">
        <v>245.7</v>
      </c>
      <c r="D212" s="10">
        <v>1</v>
      </c>
      <c r="E212" s="211">
        <v>54</v>
      </c>
      <c r="F212" s="16">
        <v>5.0000000000000001E-3</v>
      </c>
      <c r="G212" s="3" t="s">
        <v>464</v>
      </c>
      <c r="H212" s="215">
        <f t="shared" ref="H212" si="3">D212*E212</f>
        <v>54</v>
      </c>
      <c r="J212" s="214">
        <v>54</v>
      </c>
    </row>
    <row r="213" spans="1:11" ht="18" customHeight="1" thickBot="1">
      <c r="A213" s="54"/>
      <c r="B213" s="4"/>
      <c r="C213" s="4"/>
      <c r="D213" s="10"/>
      <c r="E213" s="214"/>
      <c r="F213" s="16"/>
      <c r="G213"/>
      <c r="H213" s="215"/>
    </row>
    <row r="214" spans="1:11" ht="18" customHeight="1" thickBot="1">
      <c r="A214" s="54" t="s">
        <v>534</v>
      </c>
      <c r="B214" s="4" t="s">
        <v>535</v>
      </c>
      <c r="C214" s="4" t="s">
        <v>536</v>
      </c>
      <c r="D214" s="10">
        <v>2664</v>
      </c>
      <c r="E214" s="211">
        <v>54</v>
      </c>
      <c r="F214">
        <v>0.5</v>
      </c>
      <c r="G214" s="3" t="s">
        <v>537</v>
      </c>
      <c r="H214" s="215">
        <f t="shared" ref="H214" si="4">D214*E214</f>
        <v>143856</v>
      </c>
      <c r="J214" s="214">
        <v>143856</v>
      </c>
    </row>
    <row r="215" spans="1:11" ht="18" customHeight="1" thickBot="1">
      <c r="B215" s="4"/>
      <c r="C215" s="4"/>
      <c r="D215" s="10"/>
      <c r="E215" s="213"/>
      <c r="G215"/>
      <c r="H215" s="215"/>
    </row>
    <row r="216" spans="1:11" ht="18" customHeight="1" thickBot="1">
      <c r="A216" s="54" t="s">
        <v>538</v>
      </c>
      <c r="B216" s="4" t="s">
        <v>539</v>
      </c>
      <c r="C216" s="4">
        <v>1630</v>
      </c>
      <c r="D216" s="10">
        <v>1</v>
      </c>
      <c r="E216" s="211">
        <v>154</v>
      </c>
      <c r="F216">
        <v>0.05</v>
      </c>
      <c r="G216" s="3" t="s">
        <v>537</v>
      </c>
      <c r="H216" s="215">
        <f t="shared" ref="H216" si="5">D216*E216</f>
        <v>154</v>
      </c>
      <c r="J216" s="214">
        <v>154</v>
      </c>
    </row>
    <row r="217" spans="1:11" ht="18" customHeight="1" thickBot="1">
      <c r="A217" s="54"/>
      <c r="B217" s="4"/>
      <c r="G217"/>
      <c r="H217" s="215"/>
    </row>
    <row r="218" spans="1:11" ht="18" customHeight="1" thickBot="1">
      <c r="A218" s="54"/>
      <c r="B218" s="9"/>
      <c r="C218" s="4"/>
      <c r="D218" s="3"/>
      <c r="E218" s="314" t="s">
        <v>540</v>
      </c>
      <c r="F218" s="315"/>
      <c r="G218" s="315"/>
      <c r="H218" s="216">
        <f>SUM(H216,H214,H212,H210,H188:H208)</f>
        <v>298799</v>
      </c>
      <c r="J218" s="214">
        <f>SUM(J188:J216)</f>
        <v>298799</v>
      </c>
      <c r="K218">
        <v>298799</v>
      </c>
    </row>
    <row r="219" spans="1:11" s="3" customFormat="1" ht="18" customHeight="1">
      <c r="A219" s="54"/>
      <c r="B219" s="34"/>
      <c r="C219" s="34"/>
      <c r="D219" s="4"/>
      <c r="F219" s="10"/>
      <c r="H219" s="189"/>
      <c r="J219" s="213"/>
    </row>
    <row r="220" spans="1:11" s="81" customFormat="1" ht="15" customHeight="1">
      <c r="A220" s="325" t="s">
        <v>190</v>
      </c>
      <c r="B220" s="325"/>
      <c r="C220" s="325"/>
      <c r="D220" s="325"/>
      <c r="E220" s="325"/>
      <c r="F220" s="325"/>
      <c r="G220" s="325"/>
      <c r="H220" s="188"/>
      <c r="J220" s="251"/>
    </row>
    <row r="221" spans="1:11" s="81" customFormat="1" ht="15" customHeight="1">
      <c r="A221" s="325" t="s">
        <v>1</v>
      </c>
      <c r="B221" s="325"/>
      <c r="C221" s="325"/>
      <c r="D221" s="325"/>
      <c r="E221" s="325"/>
      <c r="F221" s="325"/>
      <c r="G221" s="325"/>
      <c r="H221" s="188"/>
      <c r="J221" s="251"/>
    </row>
    <row r="222" spans="1:11" s="81" customFormat="1" ht="15" customHeight="1">
      <c r="A222" s="80"/>
      <c r="D222" s="71"/>
      <c r="H222" s="188"/>
      <c r="J222" s="251"/>
    </row>
    <row r="223" spans="1:11" s="81" customFormat="1" ht="15" customHeight="1">
      <c r="A223" s="325" t="s">
        <v>402</v>
      </c>
      <c r="B223" s="325"/>
      <c r="C223" s="325"/>
      <c r="D223" s="325"/>
      <c r="E223" s="325"/>
      <c r="F223" s="325"/>
      <c r="G223" s="325"/>
      <c r="H223" s="188"/>
      <c r="J223" s="251"/>
    </row>
    <row r="224" spans="1:11" ht="15" customHeight="1">
      <c r="B224" s="6"/>
      <c r="F224" s="16"/>
      <c r="G224"/>
    </row>
    <row r="225" spans="1:10" ht="35.1" customHeight="1" thickBot="1">
      <c r="A225" s="78" t="s">
        <v>5</v>
      </c>
      <c r="B225" s="73" t="s">
        <v>6</v>
      </c>
      <c r="C225" s="73" t="s">
        <v>7</v>
      </c>
      <c r="D225" s="161" t="s">
        <v>323</v>
      </c>
      <c r="E225" s="72" t="s">
        <v>195</v>
      </c>
      <c r="F225" s="12" t="s">
        <v>324</v>
      </c>
      <c r="G225" s="185" t="s">
        <v>37</v>
      </c>
      <c r="H225" s="187" t="s">
        <v>325</v>
      </c>
    </row>
    <row r="226" spans="1:10" ht="18" customHeight="1" thickTop="1">
      <c r="A226" s="79"/>
      <c r="B226" s="75"/>
      <c r="C226" s="76"/>
      <c r="D226" s="74"/>
      <c r="E226" s="75"/>
      <c r="F226" s="77"/>
      <c r="G226" s="74"/>
    </row>
    <row r="227" spans="1:10" s="3" customFormat="1" ht="18" customHeight="1" thickBot="1">
      <c r="A227" s="32"/>
      <c r="B227" s="3" t="s">
        <v>541</v>
      </c>
      <c r="E227" s="213"/>
      <c r="H227" s="218"/>
      <c r="J227" s="213"/>
    </row>
    <row r="228" spans="1:10" ht="18" customHeight="1" thickBot="1">
      <c r="A228" s="54" t="s">
        <v>542</v>
      </c>
      <c r="B228" s="9" t="s">
        <v>543</v>
      </c>
      <c r="C228" s="3" t="s">
        <v>544</v>
      </c>
      <c r="D228" s="10">
        <v>1</v>
      </c>
      <c r="E228" s="211">
        <v>10</v>
      </c>
      <c r="F228" s="15" t="s">
        <v>15</v>
      </c>
      <c r="G228"/>
      <c r="H228" s="215">
        <f t="shared" ref="H228:H229" si="6">D228*E228</f>
        <v>10</v>
      </c>
      <c r="J228" s="214">
        <v>10</v>
      </c>
    </row>
    <row r="229" spans="1:10" ht="18" customHeight="1" thickBot="1">
      <c r="A229" s="54" t="s">
        <v>545</v>
      </c>
      <c r="B229" s="9" t="s">
        <v>546</v>
      </c>
      <c r="C229" s="3" t="s">
        <v>547</v>
      </c>
      <c r="D229" s="10">
        <v>1</v>
      </c>
      <c r="E229" s="211">
        <v>10</v>
      </c>
      <c r="F229" s="15" t="s">
        <v>15</v>
      </c>
      <c r="G229"/>
      <c r="H229" s="215">
        <f t="shared" si="6"/>
        <v>10</v>
      </c>
      <c r="J229" s="214">
        <v>10</v>
      </c>
    </row>
    <row r="230" spans="1:10" ht="18" customHeight="1">
      <c r="A230" s="32"/>
      <c r="B230" s="9"/>
      <c r="C230" s="3"/>
      <c r="D230" s="10"/>
      <c r="E230" s="213"/>
      <c r="F230" s="3"/>
      <c r="G230"/>
      <c r="H230" s="215"/>
    </row>
    <row r="231" spans="1:10" ht="18" customHeight="1" thickBot="1">
      <c r="A231" s="54"/>
      <c r="B231" s="39" t="s">
        <v>548</v>
      </c>
      <c r="C231" s="4"/>
      <c r="D231" s="10"/>
      <c r="E231" s="213"/>
      <c r="F231" s="18"/>
      <c r="G231" s="3"/>
      <c r="H231" s="215"/>
    </row>
    <row r="232" spans="1:10" ht="18" customHeight="1" thickBot="1">
      <c r="A232" s="54" t="s">
        <v>549</v>
      </c>
      <c r="B232" s="9" t="s">
        <v>550</v>
      </c>
      <c r="C232" s="4" t="s">
        <v>551</v>
      </c>
      <c r="D232" s="10">
        <v>204</v>
      </c>
      <c r="E232" s="211">
        <v>17</v>
      </c>
      <c r="F232" s="18">
        <v>25</v>
      </c>
      <c r="G232" s="3" t="s">
        <v>552</v>
      </c>
      <c r="H232" s="215">
        <f t="shared" ref="H232:H243" si="7">D232*E232</f>
        <v>3468</v>
      </c>
      <c r="J232" s="214">
        <v>3468</v>
      </c>
    </row>
    <row r="233" spans="1:10" ht="18" customHeight="1" thickBot="1">
      <c r="A233" s="54" t="s">
        <v>553</v>
      </c>
      <c r="B233" s="9" t="s">
        <v>554</v>
      </c>
      <c r="C233" s="4" t="s">
        <v>555</v>
      </c>
      <c r="D233" s="10">
        <v>204</v>
      </c>
      <c r="E233" s="211">
        <v>13</v>
      </c>
      <c r="F233" s="18">
        <v>60</v>
      </c>
      <c r="G233" s="3" t="s">
        <v>552</v>
      </c>
      <c r="H233" s="215">
        <f t="shared" si="7"/>
        <v>2652</v>
      </c>
      <c r="J233" s="214">
        <v>2652</v>
      </c>
    </row>
    <row r="234" spans="1:10" ht="18" customHeight="1" thickBot="1">
      <c r="A234" s="54" t="s">
        <v>556</v>
      </c>
      <c r="B234" s="9" t="s">
        <v>557</v>
      </c>
      <c r="C234" s="4" t="s">
        <v>558</v>
      </c>
      <c r="D234" s="10">
        <v>204</v>
      </c>
      <c r="E234" s="211">
        <v>14</v>
      </c>
      <c r="F234" s="18">
        <v>10</v>
      </c>
      <c r="G234" s="3" t="s">
        <v>552</v>
      </c>
      <c r="H234" s="215">
        <f t="shared" si="7"/>
        <v>2856</v>
      </c>
      <c r="J234" s="214">
        <v>2856</v>
      </c>
    </row>
    <row r="235" spans="1:10" ht="18" customHeight="1" thickBot="1">
      <c r="A235" s="54" t="s">
        <v>559</v>
      </c>
      <c r="B235" s="9" t="s">
        <v>416</v>
      </c>
      <c r="C235" s="4" t="s">
        <v>560</v>
      </c>
      <c r="D235" s="10">
        <v>204</v>
      </c>
      <c r="E235" s="211">
        <v>13</v>
      </c>
      <c r="F235" s="18">
        <v>40</v>
      </c>
      <c r="G235" s="3" t="s">
        <v>552</v>
      </c>
      <c r="H235" s="215">
        <f t="shared" si="7"/>
        <v>2652</v>
      </c>
      <c r="J235" s="214">
        <v>2652</v>
      </c>
    </row>
    <row r="236" spans="1:10" ht="18" customHeight="1" thickBot="1">
      <c r="A236" s="54" t="s">
        <v>561</v>
      </c>
      <c r="B236" s="9" t="s">
        <v>562</v>
      </c>
      <c r="C236" s="4" t="s">
        <v>563</v>
      </c>
      <c r="D236" s="10">
        <v>204</v>
      </c>
      <c r="E236" s="211">
        <v>10</v>
      </c>
      <c r="F236" s="18" t="s">
        <v>329</v>
      </c>
      <c r="G236" s="3" t="s">
        <v>564</v>
      </c>
      <c r="H236" s="215">
        <f t="shared" si="7"/>
        <v>2040</v>
      </c>
      <c r="J236" s="214">
        <v>2040</v>
      </c>
    </row>
    <row r="237" spans="1:10" ht="18" customHeight="1" thickBot="1">
      <c r="A237" s="54" t="s">
        <v>565</v>
      </c>
      <c r="B237" s="9" t="s">
        <v>566</v>
      </c>
      <c r="C237" s="4" t="s">
        <v>563</v>
      </c>
      <c r="D237" s="10">
        <v>204</v>
      </c>
      <c r="E237" s="211">
        <v>10</v>
      </c>
      <c r="F237" s="18" t="s">
        <v>329</v>
      </c>
      <c r="G237" s="3" t="s">
        <v>564</v>
      </c>
      <c r="H237" s="215">
        <f t="shared" si="7"/>
        <v>2040</v>
      </c>
      <c r="J237" s="214">
        <v>2040</v>
      </c>
    </row>
    <row r="238" spans="1:10" ht="18" customHeight="1" thickBot="1">
      <c r="A238" s="54" t="s">
        <v>567</v>
      </c>
      <c r="B238" s="9" t="s">
        <v>344</v>
      </c>
      <c r="C238" s="4" t="s">
        <v>568</v>
      </c>
      <c r="D238" s="10">
        <v>204</v>
      </c>
      <c r="E238" s="211">
        <v>45</v>
      </c>
      <c r="F238" s="18">
        <v>300</v>
      </c>
      <c r="G238" s="3" t="s">
        <v>552</v>
      </c>
      <c r="H238" s="215">
        <f t="shared" si="7"/>
        <v>9180</v>
      </c>
      <c r="J238" s="214">
        <v>9180</v>
      </c>
    </row>
    <row r="239" spans="1:10" ht="18" customHeight="1" thickBot="1">
      <c r="A239" s="54" t="s">
        <v>569</v>
      </c>
      <c r="B239" s="9" t="s">
        <v>570</v>
      </c>
      <c r="C239" s="4" t="s">
        <v>571</v>
      </c>
      <c r="D239" s="10">
        <v>204</v>
      </c>
      <c r="E239" s="211">
        <v>50</v>
      </c>
      <c r="F239" s="18" t="s">
        <v>329</v>
      </c>
      <c r="G239" s="37" t="s">
        <v>572</v>
      </c>
      <c r="H239" s="215">
        <f t="shared" si="7"/>
        <v>10200</v>
      </c>
      <c r="J239" s="214">
        <v>10200</v>
      </c>
    </row>
    <row r="240" spans="1:10" ht="18" customHeight="1" thickBot="1">
      <c r="A240" s="54" t="s">
        <v>573</v>
      </c>
      <c r="B240" s="9" t="s">
        <v>574</v>
      </c>
      <c r="C240" s="4" t="s">
        <v>575</v>
      </c>
      <c r="D240" s="10">
        <v>204</v>
      </c>
      <c r="E240" s="211">
        <v>90</v>
      </c>
      <c r="F240" s="18" t="s">
        <v>329</v>
      </c>
      <c r="G240" s="37" t="s">
        <v>576</v>
      </c>
      <c r="H240" s="215">
        <f t="shared" si="7"/>
        <v>18360</v>
      </c>
      <c r="J240" s="214">
        <v>18360</v>
      </c>
    </row>
    <row r="241" spans="1:11" ht="18" customHeight="1" thickBot="1">
      <c r="A241" s="54" t="s">
        <v>577</v>
      </c>
      <c r="B241" s="9" t="s">
        <v>578</v>
      </c>
      <c r="C241" s="4" t="s">
        <v>579</v>
      </c>
      <c r="D241" s="10">
        <v>204</v>
      </c>
      <c r="E241" s="211">
        <v>70</v>
      </c>
      <c r="F241" s="18" t="s">
        <v>329</v>
      </c>
      <c r="G241" s="37" t="s">
        <v>580</v>
      </c>
      <c r="H241" s="215">
        <f t="shared" si="7"/>
        <v>14280</v>
      </c>
      <c r="J241" s="214">
        <v>14280</v>
      </c>
    </row>
    <row r="242" spans="1:11" ht="18" customHeight="1" thickBot="1">
      <c r="A242" s="54" t="s">
        <v>581</v>
      </c>
      <c r="B242" s="9" t="s">
        <v>531</v>
      </c>
      <c r="C242" s="4" t="s">
        <v>582</v>
      </c>
      <c r="D242" s="10">
        <v>204</v>
      </c>
      <c r="E242" s="211">
        <v>18</v>
      </c>
      <c r="F242" s="18">
        <v>0.05</v>
      </c>
      <c r="G242" s="3" t="s">
        <v>552</v>
      </c>
      <c r="H242" s="215">
        <f t="shared" si="7"/>
        <v>3672</v>
      </c>
      <c r="J242" s="214">
        <v>3672</v>
      </c>
    </row>
    <row r="243" spans="1:11" ht="18" customHeight="1" thickBot="1">
      <c r="A243" s="54" t="s">
        <v>583</v>
      </c>
      <c r="B243" s="9" t="s">
        <v>584</v>
      </c>
      <c r="C243" s="4" t="s">
        <v>585</v>
      </c>
      <c r="D243" s="10">
        <v>204</v>
      </c>
      <c r="E243" s="211">
        <v>140</v>
      </c>
      <c r="F243" s="10" t="s">
        <v>154</v>
      </c>
      <c r="G243" s="3"/>
      <c r="H243" s="215">
        <f t="shared" si="7"/>
        <v>28560</v>
      </c>
      <c r="J243" s="214">
        <v>28560</v>
      </c>
    </row>
    <row r="244" spans="1:11" ht="18" customHeight="1" thickBot="1">
      <c r="A244" s="54"/>
      <c r="B244" s="9"/>
      <c r="C244" s="4"/>
      <c r="D244" s="3"/>
      <c r="E244" s="3"/>
      <c r="F244" s="18"/>
      <c r="G244" s="3"/>
      <c r="H244" s="215"/>
    </row>
    <row r="245" spans="1:11" ht="18" customHeight="1" thickBot="1">
      <c r="A245" s="54"/>
      <c r="B245" s="9"/>
      <c r="C245" s="4"/>
      <c r="D245" s="3"/>
      <c r="E245" s="314" t="s">
        <v>586</v>
      </c>
      <c r="F245" s="315"/>
      <c r="G245" s="315"/>
      <c r="H245" s="216">
        <f>SUM(H232:H243,H228:H229)</f>
        <v>99980</v>
      </c>
      <c r="J245" s="214">
        <f>SUM(J228:J243)</f>
        <v>99980</v>
      </c>
      <c r="K245">
        <v>99980</v>
      </c>
    </row>
    <row r="246" spans="1:11" ht="18" customHeight="1" thickBot="1">
      <c r="A246" s="54"/>
      <c r="B246" s="9"/>
      <c r="C246" s="4"/>
      <c r="D246" s="3"/>
      <c r="E246" s="3"/>
      <c r="F246" s="18"/>
      <c r="G246" s="3"/>
      <c r="H246" s="215"/>
    </row>
    <row r="247" spans="1:11" ht="18" customHeight="1" thickBot="1">
      <c r="A247" s="54"/>
      <c r="B247" s="9"/>
      <c r="C247" s="4"/>
      <c r="D247" s="3"/>
      <c r="E247" s="314" t="s">
        <v>587</v>
      </c>
      <c r="F247" s="315"/>
      <c r="G247" s="315"/>
      <c r="H247" s="216">
        <f>SUM(H245,H218,H178,H119,H63)</f>
        <v>1394281</v>
      </c>
      <c r="J247" s="214">
        <f>SUM(J245,J218,J178,J119,J63)</f>
        <v>1394281</v>
      </c>
      <c r="K247">
        <v>1394281</v>
      </c>
    </row>
    <row r="248" spans="1:11" ht="18" customHeight="1">
      <c r="F248" s="16"/>
      <c r="G248"/>
    </row>
    <row r="249" spans="1:11" s="81" customFormat="1" ht="15" customHeight="1">
      <c r="A249" s="325" t="s">
        <v>190</v>
      </c>
      <c r="B249" s="325"/>
      <c r="C249" s="325"/>
      <c r="D249" s="325"/>
      <c r="E249" s="325"/>
      <c r="F249" s="325"/>
      <c r="G249" s="325"/>
      <c r="H249" s="188"/>
      <c r="J249" s="251"/>
    </row>
    <row r="250" spans="1:11" s="81" customFormat="1" ht="15" customHeight="1">
      <c r="A250" s="325" t="s">
        <v>1</v>
      </c>
      <c r="B250" s="325"/>
      <c r="C250" s="325"/>
      <c r="D250" s="325"/>
      <c r="E250" s="325"/>
      <c r="F250" s="325"/>
      <c r="G250" s="325"/>
      <c r="H250" s="188"/>
      <c r="J250" s="251"/>
    </row>
    <row r="251" spans="1:11" s="81" customFormat="1" ht="15" customHeight="1">
      <c r="A251" s="80"/>
      <c r="D251" s="71"/>
      <c r="H251" s="188"/>
      <c r="J251" s="251"/>
    </row>
    <row r="252" spans="1:11" ht="18" customHeight="1">
      <c r="A252" s="318" t="s">
        <v>588</v>
      </c>
      <c r="B252" s="318"/>
      <c r="C252" s="318"/>
      <c r="D252" s="318"/>
      <c r="E252" s="318"/>
      <c r="F252" s="318"/>
      <c r="G252" s="318"/>
    </row>
    <row r="253" spans="1:11" ht="15" customHeight="1">
      <c r="B253" s="6"/>
      <c r="G253"/>
    </row>
    <row r="254" spans="1:11" ht="30.75" customHeight="1" thickBot="1">
      <c r="A254" s="85" t="s">
        <v>5</v>
      </c>
      <c r="B254" s="192" t="s">
        <v>33</v>
      </c>
      <c r="C254" s="191" t="s">
        <v>34</v>
      </c>
      <c r="D254" s="161" t="s">
        <v>589</v>
      </c>
      <c r="E254" s="87" t="s">
        <v>36</v>
      </c>
      <c r="F254" s="190" t="s">
        <v>37</v>
      </c>
      <c r="G254" s="191" t="s">
        <v>34</v>
      </c>
      <c r="H254" s="187" t="s">
        <v>325</v>
      </c>
    </row>
    <row r="255" spans="1:11" ht="16.5" customHeight="1" thickTop="1">
      <c r="A255" s="172"/>
      <c r="B255" s="106"/>
      <c r="C255" s="94"/>
      <c r="D255" s="193"/>
      <c r="E255" s="98"/>
      <c r="F255" s="194"/>
      <c r="G255" s="170"/>
      <c r="H255" s="195"/>
    </row>
    <row r="256" spans="1:11" ht="18" customHeight="1" thickBot="1">
      <c r="A256" s="172"/>
      <c r="B256" s="106" t="s">
        <v>590</v>
      </c>
      <c r="C256" s="94"/>
      <c r="D256" s="193"/>
      <c r="E256" s="98"/>
      <c r="F256" s="194"/>
      <c r="G256" s="170"/>
      <c r="H256" s="195"/>
    </row>
    <row r="257" spans="1:10" ht="18" customHeight="1" thickBot="1">
      <c r="A257" s="54" t="s">
        <v>591</v>
      </c>
      <c r="B257" s="8" t="s">
        <v>40</v>
      </c>
      <c r="C257" s="8"/>
      <c r="D257" s="48">
        <v>25</v>
      </c>
      <c r="E257" s="206">
        <v>75</v>
      </c>
      <c r="F257" s="11" t="s">
        <v>41</v>
      </c>
      <c r="G257"/>
      <c r="H257" s="215">
        <f>D257*E257</f>
        <v>1875</v>
      </c>
      <c r="J257" s="214">
        <v>1875</v>
      </c>
    </row>
    <row r="258" spans="1:10" ht="18" customHeight="1" thickBot="1">
      <c r="A258" s="54" t="s">
        <v>592</v>
      </c>
      <c r="B258" s="8" t="s">
        <v>43</v>
      </c>
      <c r="C258" s="8"/>
      <c r="D258" s="48">
        <v>50</v>
      </c>
      <c r="E258" s="206">
        <v>75</v>
      </c>
      <c r="F258" s="11" t="s">
        <v>41</v>
      </c>
      <c r="G258"/>
      <c r="H258" s="215">
        <f>D258*E258</f>
        <v>3750</v>
      </c>
      <c r="J258" s="214">
        <v>3750</v>
      </c>
    </row>
    <row r="259" spans="1:10" ht="15" customHeight="1">
      <c r="B259" s="6"/>
      <c r="C259" s="6"/>
      <c r="D259" s="48"/>
      <c r="E259" s="214"/>
      <c r="G259"/>
      <c r="H259" s="215"/>
    </row>
    <row r="260" spans="1:10" ht="18" customHeight="1" thickBot="1">
      <c r="B260" s="7" t="s">
        <v>593</v>
      </c>
      <c r="C260" s="7"/>
      <c r="D260" s="10"/>
      <c r="E260" s="219"/>
      <c r="G260"/>
      <c r="H260" s="215"/>
    </row>
    <row r="261" spans="1:10" ht="18" customHeight="1" thickBot="1">
      <c r="A261" s="54" t="s">
        <v>594</v>
      </c>
      <c r="B261" s="8" t="s">
        <v>46</v>
      </c>
      <c r="C261" s="8"/>
      <c r="D261" s="48">
        <v>1</v>
      </c>
      <c r="E261" s="206">
        <v>100</v>
      </c>
      <c r="F261" s="11" t="s">
        <v>41</v>
      </c>
      <c r="G261"/>
      <c r="H261" s="215">
        <f t="shared" ref="H261:H264" si="8">D261*E261</f>
        <v>100</v>
      </c>
      <c r="J261" s="214">
        <v>100</v>
      </c>
    </row>
    <row r="262" spans="1:10" ht="18" customHeight="1" thickBot="1">
      <c r="A262" s="54" t="s">
        <v>595</v>
      </c>
      <c r="B262" s="8" t="s">
        <v>48</v>
      </c>
      <c r="C262" s="8"/>
      <c r="D262" s="48">
        <v>1</v>
      </c>
      <c r="E262" s="206">
        <v>100</v>
      </c>
      <c r="F262" s="11" t="s">
        <v>41</v>
      </c>
      <c r="G262"/>
      <c r="H262" s="215">
        <f t="shared" si="8"/>
        <v>100</v>
      </c>
      <c r="J262" s="214">
        <v>100</v>
      </c>
    </row>
    <row r="263" spans="1:10" ht="18" customHeight="1" thickBot="1">
      <c r="A263" s="54" t="s">
        <v>596</v>
      </c>
      <c r="B263" s="8" t="s">
        <v>50</v>
      </c>
      <c r="C263" s="8"/>
      <c r="D263" s="10">
        <v>1</v>
      </c>
      <c r="E263" s="206">
        <v>75</v>
      </c>
      <c r="F263" s="11" t="s">
        <v>41</v>
      </c>
      <c r="G263"/>
      <c r="H263" s="215">
        <f t="shared" si="8"/>
        <v>75</v>
      </c>
      <c r="J263" s="214">
        <v>75</v>
      </c>
    </row>
    <row r="264" spans="1:10" ht="18" customHeight="1" thickBot="1">
      <c r="A264" s="54" t="s">
        <v>597</v>
      </c>
      <c r="B264" s="8" t="s">
        <v>52</v>
      </c>
      <c r="C264" s="8"/>
      <c r="D264" s="10">
        <v>1</v>
      </c>
      <c r="E264" s="206">
        <v>75</v>
      </c>
      <c r="F264" s="11" t="s">
        <v>41</v>
      </c>
      <c r="G264"/>
      <c r="H264" s="215">
        <f t="shared" si="8"/>
        <v>75</v>
      </c>
      <c r="J264" s="214">
        <v>75</v>
      </c>
    </row>
    <row r="265" spans="1:10" ht="15" customHeight="1">
      <c r="B265" s="8"/>
      <c r="C265" s="8"/>
      <c r="D265" s="10"/>
      <c r="E265" s="219"/>
      <c r="F265" s="3"/>
      <c r="G265"/>
      <c r="H265" s="215"/>
    </row>
    <row r="266" spans="1:10" ht="18" customHeight="1" thickBot="1">
      <c r="B266" s="20" t="s">
        <v>53</v>
      </c>
      <c r="C266" s="20"/>
      <c r="D266" s="10"/>
      <c r="E266" s="219"/>
      <c r="F266" s="3"/>
      <c r="G266"/>
      <c r="H266" s="215"/>
    </row>
    <row r="267" spans="1:10" ht="18" customHeight="1" thickBot="1">
      <c r="A267" s="54" t="s">
        <v>598</v>
      </c>
      <c r="B267" s="8" t="s">
        <v>55</v>
      </c>
      <c r="C267" s="8"/>
      <c r="D267" s="10">
        <v>1</v>
      </c>
      <c r="E267" s="206">
        <v>50</v>
      </c>
      <c r="F267" s="11" t="s">
        <v>41</v>
      </c>
      <c r="G267"/>
      <c r="H267" s="215">
        <f>D267*E267</f>
        <v>50</v>
      </c>
      <c r="J267" s="214">
        <v>50</v>
      </c>
    </row>
    <row r="268" spans="1:10" ht="15" customHeight="1">
      <c r="B268" s="3"/>
      <c r="C268" s="3"/>
      <c r="D268" s="10"/>
      <c r="E268" s="7"/>
      <c r="F268" s="3"/>
      <c r="G268"/>
      <c r="H268" s="215"/>
    </row>
    <row r="269" spans="1:10" ht="18" customHeight="1" thickBot="1">
      <c r="B269" s="7" t="s">
        <v>225</v>
      </c>
      <c r="C269" s="7"/>
      <c r="D269" s="10"/>
      <c r="E269" s="7"/>
      <c r="F269" s="3"/>
      <c r="G269"/>
      <c r="H269" s="215"/>
    </row>
    <row r="270" spans="1:10" ht="18" customHeight="1" thickBot="1">
      <c r="A270" s="54" t="s">
        <v>599</v>
      </c>
      <c r="B270" s="8" t="s">
        <v>600</v>
      </c>
      <c r="C270" s="8"/>
      <c r="D270" s="179">
        <v>1E-4</v>
      </c>
      <c r="E270" s="84">
        <v>1.8</v>
      </c>
      <c r="F270" s="37" t="s">
        <v>601</v>
      </c>
      <c r="G270"/>
      <c r="H270" s="215">
        <f t="shared" ref="H270:H272" si="9">(D270*(E270-1))*$H$247</f>
        <v>111.54248000000001</v>
      </c>
      <c r="J270" s="214">
        <v>111.54</v>
      </c>
    </row>
    <row r="271" spans="1:10" ht="18" customHeight="1" thickBot="1">
      <c r="A271" s="54" t="s">
        <v>602</v>
      </c>
      <c r="B271" s="8" t="s">
        <v>603</v>
      </c>
      <c r="C271" s="8"/>
      <c r="D271" s="179">
        <v>1E-4</v>
      </c>
      <c r="E271" s="84">
        <v>1.25</v>
      </c>
      <c r="F271" s="37" t="s">
        <v>601</v>
      </c>
      <c r="G271"/>
      <c r="H271" s="215">
        <f t="shared" si="9"/>
        <v>34.857025</v>
      </c>
      <c r="J271" s="214">
        <v>34.86</v>
      </c>
    </row>
    <row r="272" spans="1:10" ht="18" customHeight="1" thickBot="1">
      <c r="A272" s="54" t="s">
        <v>604</v>
      </c>
      <c r="B272" s="8" t="s">
        <v>227</v>
      </c>
      <c r="C272" s="8"/>
      <c r="D272" s="179">
        <v>1E-4</v>
      </c>
      <c r="E272" s="84">
        <v>1</v>
      </c>
      <c r="F272" s="37" t="s">
        <v>601</v>
      </c>
      <c r="G272"/>
      <c r="H272" s="215">
        <f t="shared" si="9"/>
        <v>0</v>
      </c>
      <c r="J272" s="214">
        <v>0</v>
      </c>
    </row>
    <row r="273" spans="1:11" ht="18" customHeight="1">
      <c r="A273" s="32"/>
      <c r="B273" s="8" t="s">
        <v>605</v>
      </c>
      <c r="C273" s="8"/>
      <c r="D273" s="10"/>
      <c r="E273" s="7"/>
      <c r="F273" s="37"/>
      <c r="G273"/>
      <c r="H273" s="215"/>
    </row>
    <row r="274" spans="1:11" ht="15" customHeight="1" thickBot="1">
      <c r="B274" s="3"/>
      <c r="C274" s="3"/>
      <c r="D274" s="48"/>
      <c r="E274" s="7"/>
      <c r="F274" s="3"/>
      <c r="G274"/>
      <c r="H274" s="215"/>
    </row>
    <row r="275" spans="1:11" ht="18" customHeight="1" thickBot="1">
      <c r="A275" s="54" t="s">
        <v>606</v>
      </c>
      <c r="B275" s="7" t="s">
        <v>607</v>
      </c>
      <c r="C275" s="7"/>
      <c r="D275" s="180">
        <v>1</v>
      </c>
      <c r="E275" s="84">
        <v>1</v>
      </c>
      <c r="F275" s="37" t="s">
        <v>601</v>
      </c>
      <c r="G275"/>
      <c r="H275" s="215">
        <f>(D275*(E275-1))*$H$247</f>
        <v>0</v>
      </c>
    </row>
    <row r="276" spans="1:11" ht="15" customHeight="1" thickBot="1">
      <c r="B276" s="3"/>
      <c r="C276" s="3"/>
      <c r="D276" s="10"/>
      <c r="E276" s="7"/>
      <c r="F276" s="3"/>
      <c r="G276"/>
      <c r="H276" s="215"/>
    </row>
    <row r="277" spans="1:11" ht="18" customHeight="1" thickBot="1">
      <c r="A277" s="54" t="s">
        <v>608</v>
      </c>
      <c r="B277" s="7" t="s">
        <v>609</v>
      </c>
      <c r="C277" s="7"/>
      <c r="D277" s="10">
        <v>30</v>
      </c>
      <c r="E277" s="206">
        <v>0</v>
      </c>
      <c r="F277" s="11" t="s">
        <v>58</v>
      </c>
      <c r="G277"/>
      <c r="H277" s="215">
        <f>D277*E277</f>
        <v>0</v>
      </c>
      <c r="J277" s="214">
        <v>0</v>
      </c>
    </row>
    <row r="278" spans="1:11" ht="18" customHeight="1" thickBot="1">
      <c r="B278" s="3"/>
      <c r="C278" s="3"/>
      <c r="E278" s="8"/>
      <c r="F278" s="3"/>
      <c r="G278"/>
      <c r="H278" s="215"/>
    </row>
    <row r="279" spans="1:11" ht="18" customHeight="1" thickBot="1">
      <c r="B279" s="3"/>
      <c r="C279" s="3"/>
      <c r="E279" s="314" t="s">
        <v>610</v>
      </c>
      <c r="F279" s="315"/>
      <c r="G279" s="315"/>
      <c r="H279" s="216">
        <f>SUM(H277,H275,H270:H272,H267,H261:H264,H257:H258)</f>
        <v>6171.3995049999994</v>
      </c>
      <c r="J279" s="214">
        <f>SUM(J257:J277)</f>
        <v>6171.4</v>
      </c>
      <c r="K279">
        <v>6170.4</v>
      </c>
    </row>
    <row r="280" spans="1:11" ht="18" customHeight="1" thickBot="1">
      <c r="B280" s="3"/>
      <c r="C280" s="3"/>
      <c r="E280" s="8"/>
      <c r="F280" s="3"/>
      <c r="G280"/>
      <c r="H280" s="215"/>
    </row>
    <row r="281" spans="1:11" ht="18" customHeight="1" thickBot="1">
      <c r="C281" s="3"/>
      <c r="E281" s="314" t="s">
        <v>611</v>
      </c>
      <c r="F281" s="316"/>
      <c r="G281" s="316"/>
      <c r="H281" s="216">
        <f>SUM(H279,H247)</f>
        <v>1400452.3995050001</v>
      </c>
      <c r="J281" s="214">
        <f>SUM(J279,J247)</f>
        <v>1400452.4</v>
      </c>
      <c r="K281">
        <v>1400452.4</v>
      </c>
    </row>
    <row r="282" spans="1:11" ht="12" customHeight="1">
      <c r="C282" s="3"/>
      <c r="E282" s="8"/>
      <c r="F282" s="3"/>
      <c r="G282"/>
    </row>
    <row r="283" spans="1:11" s="81" customFormat="1" ht="15" customHeight="1">
      <c r="A283" s="325" t="s">
        <v>190</v>
      </c>
      <c r="B283" s="325"/>
      <c r="C283" s="325"/>
      <c r="D283" s="325"/>
      <c r="E283" s="325"/>
      <c r="F283" s="325"/>
      <c r="G283" s="325"/>
      <c r="H283" s="188"/>
      <c r="J283" s="251"/>
    </row>
    <row r="284" spans="1:11" s="81" customFormat="1" ht="15" customHeight="1">
      <c r="A284" s="325" t="s">
        <v>1</v>
      </c>
      <c r="B284" s="325"/>
      <c r="C284" s="325"/>
      <c r="D284" s="325"/>
      <c r="E284" s="325"/>
      <c r="F284" s="325"/>
      <c r="G284" s="325"/>
      <c r="H284" s="188"/>
      <c r="J284" s="251"/>
    </row>
    <row r="285" spans="1:11" s="81" customFormat="1" ht="15" customHeight="1">
      <c r="A285" s="80"/>
      <c r="D285" s="71"/>
      <c r="H285" s="188"/>
      <c r="J285" s="251"/>
    </row>
    <row r="286" spans="1:11" s="81" customFormat="1" ht="15" customHeight="1">
      <c r="A286" s="325" t="s">
        <v>612</v>
      </c>
      <c r="B286" s="325"/>
      <c r="C286" s="325"/>
      <c r="D286" s="325"/>
      <c r="E286" s="325"/>
      <c r="F286" s="325"/>
      <c r="G286" s="325"/>
      <c r="H286" s="188"/>
      <c r="J286" s="251"/>
    </row>
    <row r="287" spans="1:11" s="81" customFormat="1" ht="15" customHeight="1">
      <c r="A287" s="283"/>
      <c r="B287" s="283"/>
      <c r="C287" s="283"/>
      <c r="D287" s="283"/>
      <c r="E287" s="283"/>
      <c r="F287" s="283"/>
      <c r="G287" s="283"/>
      <c r="H287" s="188"/>
      <c r="J287" s="251"/>
    </row>
    <row r="288" spans="1:11" ht="18" customHeight="1">
      <c r="B288" s="41" t="s">
        <v>613</v>
      </c>
      <c r="C288" s="39"/>
      <c r="D288" s="40"/>
      <c r="E288" s="287"/>
      <c r="F288" s="287"/>
      <c r="G288" s="68"/>
    </row>
    <row r="289" spans="2:7" ht="12" customHeight="1">
      <c r="D289" s="5"/>
      <c r="G289" s="13"/>
    </row>
    <row r="290" spans="2:7" ht="87" customHeight="1">
      <c r="B290" s="317" t="s">
        <v>614</v>
      </c>
      <c r="C290" s="343"/>
      <c r="D290" s="343"/>
      <c r="E290" s="343"/>
      <c r="F290" s="343"/>
      <c r="G290" s="343"/>
    </row>
    <row r="291" spans="2:7" ht="12" customHeight="1">
      <c r="B291" s="285"/>
      <c r="C291" s="294"/>
      <c r="D291" s="294"/>
      <c r="E291" s="294"/>
      <c r="F291" s="294"/>
      <c r="G291" s="294"/>
    </row>
    <row r="292" spans="2:7" ht="30" customHeight="1">
      <c r="B292" s="317" t="s">
        <v>615</v>
      </c>
      <c r="C292" s="317"/>
      <c r="D292" s="317"/>
      <c r="E292" s="317"/>
      <c r="F292" s="317"/>
      <c r="G292" s="327"/>
    </row>
    <row r="293" spans="2:7" ht="12" customHeight="1">
      <c r="B293" s="296"/>
      <c r="C293" s="296"/>
      <c r="D293" s="296"/>
      <c r="E293" s="296"/>
      <c r="F293" s="296"/>
      <c r="G293" s="90"/>
    </row>
    <row r="294" spans="2:7" ht="45" customHeight="1">
      <c r="B294" s="317" t="s">
        <v>616</v>
      </c>
      <c r="C294" s="343"/>
      <c r="D294" s="343"/>
      <c r="E294" s="343"/>
      <c r="F294" s="343"/>
      <c r="G294" s="343"/>
    </row>
    <row r="295" spans="2:7" ht="12" customHeight="1">
      <c r="B295" s="296"/>
      <c r="C295" s="296"/>
      <c r="D295" s="296"/>
      <c r="E295" s="296"/>
      <c r="F295" s="296"/>
      <c r="G295" s="90"/>
    </row>
    <row r="296" spans="2:7" ht="30" customHeight="1">
      <c r="B296" s="317" t="s">
        <v>617</v>
      </c>
      <c r="C296" s="343"/>
      <c r="D296" s="343"/>
      <c r="E296" s="343"/>
      <c r="F296" s="343"/>
      <c r="G296" s="343"/>
    </row>
    <row r="297" spans="2:7" ht="12" customHeight="1">
      <c r="B297" s="285"/>
      <c r="C297" s="285"/>
      <c r="D297" s="285"/>
      <c r="E297" s="285"/>
      <c r="F297" s="285"/>
      <c r="G297" s="285"/>
    </row>
    <row r="298" spans="2:7" ht="16.5" customHeight="1">
      <c r="B298" s="317" t="s">
        <v>618</v>
      </c>
      <c r="C298" s="317"/>
      <c r="D298" s="317"/>
      <c r="E298" s="317"/>
      <c r="F298" s="317"/>
      <c r="G298" s="317"/>
    </row>
    <row r="299" spans="2:7" ht="12" customHeight="1">
      <c r="B299" s="296"/>
      <c r="C299" s="296"/>
      <c r="D299" s="296"/>
      <c r="E299" s="296"/>
      <c r="F299" s="296"/>
      <c r="G299" s="90"/>
    </row>
    <row r="300" spans="2:7" ht="18" customHeight="1">
      <c r="B300" s="317" t="s">
        <v>619</v>
      </c>
      <c r="C300" s="317"/>
      <c r="D300" s="317"/>
      <c r="E300" s="317"/>
      <c r="F300" s="317"/>
      <c r="G300" s="317"/>
    </row>
    <row r="301" spans="2:7" ht="12" customHeight="1">
      <c r="B301" s="285"/>
      <c r="C301" s="285"/>
      <c r="D301" s="285"/>
      <c r="E301" s="285"/>
      <c r="F301" s="285"/>
      <c r="G301" s="285"/>
    </row>
    <row r="302" spans="2:7" ht="55.5" customHeight="1">
      <c r="B302" s="317" t="s">
        <v>620</v>
      </c>
      <c r="C302" s="343"/>
      <c r="D302" s="343"/>
      <c r="E302" s="343"/>
      <c r="F302" s="343"/>
      <c r="G302" s="343"/>
    </row>
    <row r="303" spans="2:7" ht="12" customHeight="1">
      <c r="B303" s="92"/>
      <c r="C303" s="294"/>
      <c r="D303" s="294"/>
      <c r="E303" s="296"/>
      <c r="F303" s="296"/>
      <c r="G303" s="296"/>
    </row>
    <row r="304" spans="2:7" ht="75" customHeight="1">
      <c r="B304" s="317" t="s">
        <v>621</v>
      </c>
      <c r="C304" s="317"/>
      <c r="D304" s="317"/>
      <c r="E304" s="317"/>
      <c r="F304" s="317"/>
      <c r="G304" s="317"/>
    </row>
    <row r="305" spans="2:7" ht="12" customHeight="1">
      <c r="B305" s="285"/>
      <c r="C305" s="285"/>
      <c r="D305" s="285"/>
      <c r="E305" s="285"/>
      <c r="F305" s="285"/>
      <c r="G305" s="285"/>
    </row>
    <row r="306" spans="2:7" ht="45" customHeight="1">
      <c r="B306" s="327" t="s">
        <v>622</v>
      </c>
      <c r="C306" s="352"/>
      <c r="D306" s="352"/>
      <c r="E306" s="352"/>
      <c r="F306" s="352"/>
      <c r="G306" s="352"/>
    </row>
    <row r="307" spans="2:7" ht="15" customHeight="1">
      <c r="B307" s="288"/>
      <c r="C307" s="296"/>
      <c r="D307" s="296"/>
      <c r="E307" s="296"/>
      <c r="F307" s="296"/>
      <c r="G307" s="296"/>
    </row>
    <row r="308" spans="2:7" ht="27" customHeight="1">
      <c r="B308" s="317" t="s">
        <v>623</v>
      </c>
      <c r="C308" s="317"/>
      <c r="D308" s="317"/>
      <c r="E308" s="317"/>
      <c r="F308" s="317"/>
      <c r="G308" s="317"/>
    </row>
    <row r="309" spans="2:7" ht="13.5" customHeight="1">
      <c r="B309" s="285"/>
      <c r="C309" s="285"/>
      <c r="D309" s="285"/>
      <c r="E309" s="285"/>
      <c r="F309" s="285"/>
      <c r="G309" s="285"/>
    </row>
    <row r="310" spans="2:7" ht="27" customHeight="1">
      <c r="B310" s="317" t="s">
        <v>624</v>
      </c>
      <c r="C310" s="317"/>
      <c r="D310" s="317"/>
      <c r="E310" s="317"/>
      <c r="F310" s="317"/>
      <c r="G310" s="317"/>
    </row>
    <row r="311" spans="2:7" ht="13.5" customHeight="1">
      <c r="B311" s="285"/>
      <c r="C311" s="285"/>
      <c r="D311" s="285"/>
      <c r="E311" s="285"/>
      <c r="F311" s="285"/>
      <c r="G311" s="285"/>
    </row>
    <row r="312" spans="2:7" ht="24" customHeight="1">
      <c r="B312" s="317" t="s">
        <v>625</v>
      </c>
      <c r="C312" s="317"/>
      <c r="D312" s="317"/>
      <c r="E312" s="317"/>
      <c r="F312" s="317"/>
      <c r="G312" s="317"/>
    </row>
    <row r="313" spans="2:7" ht="9.75" customHeight="1">
      <c r="B313" s="285"/>
      <c r="C313" s="285"/>
      <c r="D313" s="285"/>
      <c r="E313" s="285"/>
      <c r="F313" s="285"/>
      <c r="G313" s="285"/>
    </row>
    <row r="314" spans="2:7" ht="34.5" customHeight="1">
      <c r="B314" s="317" t="s">
        <v>626</v>
      </c>
      <c r="C314" s="317"/>
      <c r="D314" s="317"/>
      <c r="E314" s="317"/>
      <c r="F314" s="317"/>
      <c r="G314" s="317"/>
    </row>
    <row r="315" spans="2:7" ht="12" customHeight="1">
      <c r="B315" s="285"/>
      <c r="C315" s="285"/>
      <c r="D315" s="285"/>
      <c r="E315" s="285"/>
      <c r="F315" s="285"/>
      <c r="G315" s="285"/>
    </row>
    <row r="316" spans="2:7" ht="48" customHeight="1">
      <c r="B316" s="327" t="s">
        <v>627</v>
      </c>
      <c r="C316" s="327"/>
      <c r="D316" s="327"/>
      <c r="E316" s="327"/>
      <c r="F316" s="327"/>
      <c r="G316" s="327"/>
    </row>
    <row r="317" spans="2:7" ht="12" customHeight="1">
      <c r="B317" s="288"/>
      <c r="C317" s="288"/>
      <c r="D317" s="288"/>
      <c r="E317" s="288"/>
      <c r="F317" s="288"/>
      <c r="G317" s="288"/>
    </row>
    <row r="318" spans="2:7" ht="56.1" customHeight="1">
      <c r="B318" s="319" t="s">
        <v>628</v>
      </c>
      <c r="C318" s="319"/>
      <c r="D318" s="319"/>
      <c r="E318" s="319"/>
      <c r="F318" s="319"/>
      <c r="G318" s="319"/>
    </row>
    <row r="319" spans="2:7" ht="12" customHeight="1">
      <c r="B319" s="288"/>
      <c r="C319" s="288"/>
      <c r="D319" s="288"/>
      <c r="E319" s="288"/>
      <c r="F319" s="288"/>
      <c r="G319" s="288"/>
    </row>
    <row r="320" spans="2:7" ht="15" customHeight="1">
      <c r="B320" s="319" t="s">
        <v>629</v>
      </c>
      <c r="C320" s="319"/>
      <c r="D320" s="319"/>
      <c r="E320" s="319"/>
      <c r="F320" s="319"/>
      <c r="G320" s="319"/>
    </row>
    <row r="321" spans="1:10" ht="42" customHeight="1">
      <c r="B321" s="319" t="s">
        <v>630</v>
      </c>
      <c r="C321" s="319"/>
      <c r="D321" s="319"/>
      <c r="E321" s="319"/>
      <c r="F321" s="319"/>
      <c r="G321" s="319"/>
    </row>
    <row r="322" spans="1:10" ht="69.95" customHeight="1">
      <c r="B322" s="319" t="s">
        <v>631</v>
      </c>
      <c r="C322" s="319"/>
      <c r="D322" s="319"/>
      <c r="E322" s="319"/>
      <c r="F322" s="319"/>
      <c r="G322" s="319"/>
    </row>
    <row r="323" spans="1:10" ht="13.5" customHeight="1">
      <c r="B323" s="319" t="s">
        <v>632</v>
      </c>
      <c r="C323" s="319"/>
      <c r="D323" s="319"/>
      <c r="E323" s="319"/>
      <c r="F323" s="319"/>
      <c r="G323" s="319"/>
    </row>
    <row r="324" spans="1:10" ht="14.1" customHeight="1">
      <c r="B324" s="281"/>
      <c r="C324" s="281"/>
      <c r="D324" s="281"/>
      <c r="E324" s="281"/>
      <c r="F324" s="281"/>
      <c r="G324" s="281"/>
    </row>
    <row r="325" spans="1:10" ht="27" customHeight="1">
      <c r="B325" s="319" t="s">
        <v>633</v>
      </c>
      <c r="C325" s="319"/>
      <c r="D325" s="319"/>
      <c r="E325" s="319"/>
      <c r="F325" s="319"/>
      <c r="G325" s="319"/>
    </row>
    <row r="326" spans="1:10" ht="14.1" customHeight="1">
      <c r="B326" s="281"/>
      <c r="C326" s="281"/>
      <c r="D326" s="281"/>
      <c r="E326" s="281"/>
      <c r="F326" s="281"/>
      <c r="G326" s="281"/>
    </row>
    <row r="327" spans="1:10" ht="42" customHeight="1">
      <c r="B327" s="319" t="s">
        <v>634</v>
      </c>
      <c r="C327" s="319"/>
      <c r="D327" s="319"/>
      <c r="E327" s="319"/>
      <c r="F327" s="319"/>
      <c r="G327" s="319"/>
    </row>
    <row r="328" spans="1:10" ht="14.1" customHeight="1">
      <c r="B328" s="281"/>
      <c r="C328" s="281"/>
      <c r="D328" s="281"/>
      <c r="E328" s="281"/>
      <c r="F328" s="281"/>
      <c r="G328" s="281"/>
    </row>
    <row r="329" spans="1:10" ht="24" customHeight="1">
      <c r="B329" s="281"/>
      <c r="C329" s="281"/>
      <c r="D329" s="281"/>
      <c r="E329" s="281"/>
      <c r="F329" s="281"/>
      <c r="G329" s="281"/>
    </row>
    <row r="330" spans="1:10" ht="24" customHeight="1">
      <c r="B330" s="281"/>
      <c r="C330" s="281"/>
      <c r="D330" s="281"/>
      <c r="E330" s="281"/>
      <c r="F330" s="281"/>
      <c r="G330" s="281"/>
    </row>
    <row r="331" spans="1:10" ht="15" customHeight="1"/>
    <row r="332" spans="1:10">
      <c r="B332" s="39"/>
    </row>
    <row r="333" spans="1:10" s="81" customFormat="1" ht="15" customHeight="1">
      <c r="A333" s="325" t="s">
        <v>190</v>
      </c>
      <c r="B333" s="325"/>
      <c r="C333" s="325"/>
      <c r="D333" s="325"/>
      <c r="E333" s="325"/>
      <c r="F333" s="325"/>
      <c r="G333" s="325"/>
      <c r="H333" s="188"/>
      <c r="J333" s="251"/>
    </row>
    <row r="334" spans="1:10" s="81" customFormat="1" ht="15" customHeight="1">
      <c r="A334" s="325" t="s">
        <v>1</v>
      </c>
      <c r="B334" s="325"/>
      <c r="C334" s="325"/>
      <c r="D334" s="325"/>
      <c r="E334" s="325"/>
      <c r="F334" s="325"/>
      <c r="G334" s="325"/>
      <c r="H334" s="188"/>
      <c r="J334" s="251"/>
    </row>
    <row r="335" spans="1:10" s="81" customFormat="1" ht="15" customHeight="1">
      <c r="A335" s="80"/>
      <c r="D335" s="71"/>
      <c r="H335" s="188"/>
      <c r="J335" s="251"/>
    </row>
    <row r="336" spans="1:10" s="81" customFormat="1" ht="15" customHeight="1">
      <c r="A336" s="325" t="s">
        <v>612</v>
      </c>
      <c r="B336" s="325"/>
      <c r="C336" s="325"/>
      <c r="D336" s="325"/>
      <c r="E336" s="325"/>
      <c r="F336" s="325"/>
      <c r="G336" s="325"/>
      <c r="H336" s="188"/>
      <c r="J336" s="251"/>
    </row>
    <row r="337" spans="1:10" s="81" customFormat="1" ht="15" customHeight="1">
      <c r="A337" s="283"/>
      <c r="B337" s="283"/>
      <c r="C337" s="283"/>
      <c r="D337" s="283"/>
      <c r="E337" s="283"/>
      <c r="F337" s="283"/>
      <c r="G337" s="283"/>
      <c r="H337" s="188"/>
      <c r="J337" s="251"/>
    </row>
    <row r="338" spans="1:10" ht="15.75">
      <c r="B338" s="42" t="s">
        <v>635</v>
      </c>
    </row>
    <row r="339" spans="1:10" ht="13.5" thickBot="1">
      <c r="B339" s="3" t="s">
        <v>636</v>
      </c>
    </row>
    <row r="340" spans="1:10" ht="13.5" thickBot="1">
      <c r="B340" s="65" t="s">
        <v>637</v>
      </c>
      <c r="C340" s="66" t="s">
        <v>196</v>
      </c>
      <c r="D340" s="67" t="s">
        <v>638</v>
      </c>
    </row>
    <row r="341" spans="1:10" ht="13.5" thickTop="1">
      <c r="B341" s="21" t="s">
        <v>639</v>
      </c>
      <c r="C341" s="22">
        <v>0.2</v>
      </c>
      <c r="D341" s="23" t="s">
        <v>640</v>
      </c>
    </row>
    <row r="342" spans="1:10">
      <c r="B342" s="24" t="s">
        <v>641</v>
      </c>
      <c r="C342" s="25">
        <v>0.2</v>
      </c>
      <c r="D342" s="26" t="s">
        <v>640</v>
      </c>
    </row>
    <row r="343" spans="1:10">
      <c r="B343" s="24" t="s">
        <v>642</v>
      </c>
      <c r="C343" s="25">
        <v>0.1</v>
      </c>
      <c r="D343" s="26" t="s">
        <v>640</v>
      </c>
    </row>
    <row r="344" spans="1:10">
      <c r="B344" s="24" t="s">
        <v>643</v>
      </c>
      <c r="C344" s="25">
        <v>0.5</v>
      </c>
      <c r="D344" s="26" t="s">
        <v>640</v>
      </c>
    </row>
    <row r="345" spans="1:10">
      <c r="B345" s="24" t="s">
        <v>644</v>
      </c>
      <c r="C345" s="25">
        <v>0.2</v>
      </c>
      <c r="D345" s="26" t="s">
        <v>640</v>
      </c>
    </row>
    <row r="346" spans="1:10">
      <c r="B346" s="24" t="s">
        <v>645</v>
      </c>
      <c r="C346" s="25">
        <v>0.1</v>
      </c>
      <c r="D346" s="26" t="s">
        <v>640</v>
      </c>
    </row>
    <row r="347" spans="1:10">
      <c r="B347" s="24" t="s">
        <v>646</v>
      </c>
      <c r="C347" s="25">
        <v>0.3</v>
      </c>
      <c r="D347" s="26" t="s">
        <v>640</v>
      </c>
    </row>
    <row r="348" spans="1:10" ht="13.5" thickBot="1">
      <c r="B348" s="27" t="s">
        <v>647</v>
      </c>
      <c r="C348" s="28">
        <v>0.2</v>
      </c>
      <c r="D348" s="29" t="s">
        <v>640</v>
      </c>
    </row>
    <row r="349" spans="1:10">
      <c r="B349" s="100"/>
      <c r="C349" s="94"/>
      <c r="D349" s="100"/>
    </row>
    <row r="350" spans="1:10" ht="15.75" customHeight="1">
      <c r="B350" s="353" t="s">
        <v>648</v>
      </c>
      <c r="C350" s="353"/>
      <c r="D350" s="353"/>
      <c r="E350" s="353"/>
    </row>
    <row r="351" spans="1:10" ht="15.75" customHeight="1">
      <c r="B351" s="353"/>
      <c r="C351" s="353"/>
      <c r="D351" s="353"/>
      <c r="E351" s="353"/>
    </row>
    <row r="352" spans="1:10" ht="13.5" thickBot="1">
      <c r="B352" s="3" t="s">
        <v>649</v>
      </c>
    </row>
    <row r="353" spans="2:5" ht="13.5" thickBot="1">
      <c r="B353" s="65" t="s">
        <v>637</v>
      </c>
      <c r="C353" s="66" t="s">
        <v>196</v>
      </c>
      <c r="D353" s="67" t="s">
        <v>638</v>
      </c>
    </row>
    <row r="354" spans="2:5" ht="13.5" thickTop="1">
      <c r="B354" s="24" t="s">
        <v>650</v>
      </c>
      <c r="C354" s="25">
        <v>33</v>
      </c>
      <c r="D354" s="26" t="s">
        <v>651</v>
      </c>
    </row>
    <row r="355" spans="2:5">
      <c r="B355" s="24" t="s">
        <v>652</v>
      </c>
      <c r="C355" s="25">
        <v>33</v>
      </c>
      <c r="D355" s="26" t="s">
        <v>651</v>
      </c>
    </row>
    <row r="356" spans="2:5">
      <c r="B356" s="24" t="s">
        <v>653</v>
      </c>
      <c r="C356" s="25">
        <v>33</v>
      </c>
      <c r="D356" s="26" t="s">
        <v>651</v>
      </c>
    </row>
    <row r="357" spans="2:5">
      <c r="B357" s="24" t="s">
        <v>654</v>
      </c>
      <c r="C357" s="25">
        <v>33</v>
      </c>
      <c r="D357" s="26" t="s">
        <v>651</v>
      </c>
    </row>
    <row r="358" spans="2:5">
      <c r="B358" s="24" t="s">
        <v>655</v>
      </c>
      <c r="C358" s="25">
        <v>33</v>
      </c>
      <c r="D358" s="26" t="s">
        <v>651</v>
      </c>
    </row>
    <row r="359" spans="2:5">
      <c r="B359" s="24" t="s">
        <v>656</v>
      </c>
      <c r="C359" s="25">
        <v>33</v>
      </c>
      <c r="D359" s="26" t="s">
        <v>651</v>
      </c>
    </row>
    <row r="360" spans="2:5" ht="13.5" thickBot="1">
      <c r="B360" s="27" t="s">
        <v>657</v>
      </c>
      <c r="C360" s="28">
        <v>33</v>
      </c>
      <c r="D360" s="29" t="s">
        <v>651</v>
      </c>
    </row>
    <row r="361" spans="2:5">
      <c r="B361" s="100"/>
      <c r="C361" s="94"/>
      <c r="D361" s="100"/>
    </row>
    <row r="362" spans="2:5" ht="15.75" customHeight="1">
      <c r="B362" s="353" t="s">
        <v>658</v>
      </c>
      <c r="C362" s="353"/>
      <c r="D362" s="353"/>
      <c r="E362" s="353"/>
    </row>
    <row r="363" spans="2:5" ht="15.75" customHeight="1">
      <c r="B363" s="353"/>
      <c r="C363" s="353"/>
      <c r="D363" s="353"/>
      <c r="E363" s="353"/>
    </row>
    <row r="364" spans="2:5" ht="13.5" thickBot="1">
      <c r="B364" s="3" t="s">
        <v>649</v>
      </c>
    </row>
    <row r="365" spans="2:5" ht="13.5" thickBot="1">
      <c r="B365" s="65" t="s">
        <v>637</v>
      </c>
      <c r="C365" s="66" t="s">
        <v>196</v>
      </c>
      <c r="D365" s="67" t="s">
        <v>638</v>
      </c>
    </row>
    <row r="366" spans="2:5" ht="13.5" thickTop="1">
      <c r="B366" s="24" t="s">
        <v>659</v>
      </c>
      <c r="C366" s="25">
        <v>17</v>
      </c>
      <c r="D366" s="26" t="s">
        <v>651</v>
      </c>
    </row>
    <row r="367" spans="2:5">
      <c r="B367" s="24" t="s">
        <v>660</v>
      </c>
      <c r="C367" s="25">
        <v>17</v>
      </c>
      <c r="D367" s="26" t="s">
        <v>651</v>
      </c>
    </row>
    <row r="368" spans="2:5">
      <c r="B368" s="24" t="s">
        <v>661</v>
      </c>
      <c r="C368" s="25">
        <v>17</v>
      </c>
      <c r="D368" s="26" t="s">
        <v>651</v>
      </c>
    </row>
    <row r="369" spans="2:5">
      <c r="B369" s="24" t="s">
        <v>662</v>
      </c>
      <c r="C369" s="25">
        <v>17</v>
      </c>
      <c r="D369" s="26" t="s">
        <v>651</v>
      </c>
    </row>
    <row r="370" spans="2:5">
      <c r="B370" s="24" t="s">
        <v>663</v>
      </c>
      <c r="C370" s="25">
        <v>17</v>
      </c>
      <c r="D370" s="26" t="s">
        <v>651</v>
      </c>
    </row>
    <row r="371" spans="2:5">
      <c r="B371" s="24" t="s">
        <v>664</v>
      </c>
      <c r="C371" s="25">
        <v>17</v>
      </c>
      <c r="D371" s="26" t="s">
        <v>651</v>
      </c>
    </row>
    <row r="372" spans="2:5">
      <c r="B372" s="24" t="s">
        <v>665</v>
      </c>
      <c r="C372" s="25">
        <v>17</v>
      </c>
      <c r="D372" s="26" t="s">
        <v>651</v>
      </c>
    </row>
    <row r="373" spans="2:5">
      <c r="B373" s="24" t="s">
        <v>666</v>
      </c>
      <c r="C373" s="25">
        <v>17</v>
      </c>
      <c r="D373" s="26" t="s">
        <v>651</v>
      </c>
    </row>
    <row r="374" spans="2:5">
      <c r="B374" s="24" t="s">
        <v>667</v>
      </c>
      <c r="C374" s="25">
        <v>17</v>
      </c>
      <c r="D374" s="26" t="s">
        <v>651</v>
      </c>
    </row>
    <row r="375" spans="2:5">
      <c r="B375" s="164" t="s">
        <v>668</v>
      </c>
      <c r="C375" s="25">
        <v>17</v>
      </c>
      <c r="D375" s="26" t="s">
        <v>651</v>
      </c>
    </row>
    <row r="376" spans="2:5">
      <c r="B376" s="24" t="s">
        <v>669</v>
      </c>
      <c r="C376" s="25">
        <v>33</v>
      </c>
      <c r="D376" s="26" t="s">
        <v>651</v>
      </c>
    </row>
    <row r="377" spans="2:5">
      <c r="B377" s="24" t="s">
        <v>670</v>
      </c>
      <c r="C377" s="25">
        <v>17</v>
      </c>
      <c r="D377" s="26" t="s">
        <v>651</v>
      </c>
    </row>
    <row r="378" spans="2:5">
      <c r="B378" s="24" t="s">
        <v>671</v>
      </c>
      <c r="C378" s="25">
        <v>17</v>
      </c>
      <c r="D378" s="26" t="s">
        <v>651</v>
      </c>
    </row>
    <row r="379" spans="2:5">
      <c r="B379" s="24" t="s">
        <v>672</v>
      </c>
      <c r="C379" s="25">
        <v>17</v>
      </c>
      <c r="D379" s="26" t="s">
        <v>651</v>
      </c>
    </row>
    <row r="380" spans="2:5">
      <c r="B380" s="24" t="s">
        <v>673</v>
      </c>
      <c r="C380" s="25">
        <v>17</v>
      </c>
      <c r="D380" s="26" t="s">
        <v>651</v>
      </c>
    </row>
    <row r="381" spans="2:5" ht="13.5" thickBot="1">
      <c r="B381" s="27" t="s">
        <v>674</v>
      </c>
      <c r="C381" s="28">
        <v>17</v>
      </c>
      <c r="D381" s="29" t="s">
        <v>651</v>
      </c>
    </row>
    <row r="382" spans="2:5">
      <c r="B382" s="100"/>
      <c r="C382" s="94"/>
      <c r="D382" s="100"/>
    </row>
    <row r="383" spans="2:5" ht="30.75" customHeight="1">
      <c r="B383" s="353" t="s">
        <v>675</v>
      </c>
      <c r="C383" s="353"/>
      <c r="D383" s="353"/>
      <c r="E383" s="353"/>
    </row>
    <row r="384" spans="2:5" ht="13.5" thickBot="1">
      <c r="B384" s="3" t="s">
        <v>649</v>
      </c>
    </row>
    <row r="385" spans="2:4" ht="13.5" thickBot="1">
      <c r="B385" s="65" t="s">
        <v>637</v>
      </c>
      <c r="C385" s="66" t="s">
        <v>196</v>
      </c>
      <c r="D385" s="67" t="s">
        <v>638</v>
      </c>
    </row>
    <row r="386" spans="2:4" ht="13.5" thickTop="1">
      <c r="B386" s="24" t="s">
        <v>309</v>
      </c>
      <c r="C386" s="25">
        <v>20</v>
      </c>
      <c r="D386" s="26" t="s">
        <v>676</v>
      </c>
    </row>
    <row r="387" spans="2:4">
      <c r="B387" s="24" t="s">
        <v>466</v>
      </c>
      <c r="C387" s="25">
        <v>6</v>
      </c>
      <c r="D387" s="26" t="s">
        <v>676</v>
      </c>
    </row>
    <row r="388" spans="2:4">
      <c r="B388" s="24" t="s">
        <v>276</v>
      </c>
      <c r="C388" s="25">
        <v>1</v>
      </c>
      <c r="D388" s="26" t="s">
        <v>676</v>
      </c>
    </row>
    <row r="389" spans="2:4">
      <c r="B389" s="24" t="s">
        <v>298</v>
      </c>
      <c r="C389" s="25">
        <v>20</v>
      </c>
      <c r="D389" s="26" t="s">
        <v>676</v>
      </c>
    </row>
    <row r="390" spans="2:4">
      <c r="B390" s="24" t="s">
        <v>471</v>
      </c>
      <c r="C390" s="25">
        <v>0.5</v>
      </c>
      <c r="D390" s="26" t="s">
        <v>676</v>
      </c>
    </row>
    <row r="391" spans="2:4">
      <c r="B391" s="24" t="s">
        <v>312</v>
      </c>
      <c r="C391" s="25">
        <v>0.5</v>
      </c>
      <c r="D391" s="26" t="s">
        <v>676</v>
      </c>
    </row>
    <row r="392" spans="2:4">
      <c r="B392" s="24" t="s">
        <v>292</v>
      </c>
      <c r="C392" s="25">
        <v>500</v>
      </c>
      <c r="D392" s="26" t="s">
        <v>676</v>
      </c>
    </row>
    <row r="393" spans="2:4">
      <c r="B393" s="24" t="s">
        <v>477</v>
      </c>
      <c r="C393" s="25">
        <v>1</v>
      </c>
      <c r="D393" s="26" t="s">
        <v>676</v>
      </c>
    </row>
    <row r="394" spans="2:4">
      <c r="B394" s="24" t="s">
        <v>479</v>
      </c>
      <c r="C394" s="165">
        <v>5</v>
      </c>
      <c r="D394" s="26" t="s">
        <v>676</v>
      </c>
    </row>
    <row r="395" spans="2:4">
      <c r="B395" s="164" t="s">
        <v>286</v>
      </c>
      <c r="C395" s="166">
        <v>2.5</v>
      </c>
      <c r="D395" s="26" t="s">
        <v>676</v>
      </c>
    </row>
    <row r="396" spans="2:4">
      <c r="B396" s="24" t="s">
        <v>482</v>
      </c>
      <c r="C396" s="25">
        <v>10</v>
      </c>
      <c r="D396" s="26" t="s">
        <v>676</v>
      </c>
    </row>
    <row r="397" spans="2:4">
      <c r="B397" s="24" t="s">
        <v>289</v>
      </c>
      <c r="C397" s="25">
        <v>1</v>
      </c>
      <c r="D397" s="26" t="s">
        <v>676</v>
      </c>
    </row>
    <row r="398" spans="2:4">
      <c r="B398" s="24" t="s">
        <v>302</v>
      </c>
      <c r="C398" s="25">
        <v>500</v>
      </c>
      <c r="D398" s="26" t="s">
        <v>676</v>
      </c>
    </row>
    <row r="399" spans="2:4">
      <c r="B399" s="24" t="s">
        <v>486</v>
      </c>
      <c r="C399" s="25">
        <v>1.5</v>
      </c>
      <c r="D399" s="26" t="s">
        <v>676</v>
      </c>
    </row>
    <row r="400" spans="2:4">
      <c r="B400" s="24" t="s">
        <v>490</v>
      </c>
      <c r="C400" s="25">
        <v>4</v>
      </c>
      <c r="D400" s="26" t="s">
        <v>676</v>
      </c>
    </row>
    <row r="401" spans="1:10">
      <c r="B401" s="24" t="s">
        <v>287</v>
      </c>
      <c r="C401" s="25">
        <v>500</v>
      </c>
      <c r="D401" s="26" t="s">
        <v>676</v>
      </c>
    </row>
    <row r="402" spans="1:10">
      <c r="B402" s="24" t="s">
        <v>279</v>
      </c>
      <c r="C402" s="25">
        <v>3.5</v>
      </c>
      <c r="D402" s="26" t="s">
        <v>676</v>
      </c>
    </row>
    <row r="403" spans="1:10">
      <c r="B403" s="164" t="s">
        <v>307</v>
      </c>
      <c r="C403" s="166">
        <v>1</v>
      </c>
      <c r="D403" s="26" t="s">
        <v>676</v>
      </c>
    </row>
    <row r="404" spans="1:10">
      <c r="B404" s="164" t="s">
        <v>315</v>
      </c>
      <c r="C404" s="166">
        <v>500</v>
      </c>
      <c r="D404" s="26" t="s">
        <v>676</v>
      </c>
    </row>
    <row r="405" spans="1:10">
      <c r="B405" s="24" t="s">
        <v>496</v>
      </c>
      <c r="C405" s="25">
        <v>2.5</v>
      </c>
      <c r="D405" s="26" t="s">
        <v>676</v>
      </c>
    </row>
    <row r="406" spans="1:10">
      <c r="B406" s="164" t="s">
        <v>282</v>
      </c>
      <c r="C406" s="166">
        <v>5</v>
      </c>
      <c r="D406" s="26" t="s">
        <v>676</v>
      </c>
    </row>
    <row r="407" spans="1:10" ht="13.5" thickBot="1">
      <c r="B407" s="27" t="s">
        <v>281</v>
      </c>
      <c r="C407" s="28">
        <v>6</v>
      </c>
      <c r="D407" s="29" t="s">
        <v>676</v>
      </c>
    </row>
    <row r="408" spans="1:10">
      <c r="B408" s="100"/>
      <c r="C408" s="94"/>
      <c r="D408" s="100"/>
    </row>
    <row r="409" spans="1:10">
      <c r="B409" s="100"/>
      <c r="C409" s="94"/>
      <c r="D409" s="100"/>
    </row>
    <row r="410" spans="1:10">
      <c r="B410" s="100"/>
      <c r="C410" s="94"/>
      <c r="D410" s="100"/>
    </row>
    <row r="411" spans="1:10" s="81" customFormat="1" ht="15" customHeight="1">
      <c r="A411" s="325" t="s">
        <v>190</v>
      </c>
      <c r="B411" s="325"/>
      <c r="C411" s="325"/>
      <c r="D411" s="325"/>
      <c r="E411" s="325"/>
      <c r="F411" s="325"/>
      <c r="G411" s="325"/>
      <c r="H411" s="188"/>
      <c r="J411" s="251"/>
    </row>
    <row r="412" spans="1:10" s="81" customFormat="1" ht="15" customHeight="1">
      <c r="A412" s="325" t="s">
        <v>1</v>
      </c>
      <c r="B412" s="325"/>
      <c r="C412" s="325"/>
      <c r="D412" s="325"/>
      <c r="E412" s="325"/>
      <c r="F412" s="325"/>
      <c r="G412" s="325"/>
      <c r="H412" s="188"/>
      <c r="J412" s="251"/>
    </row>
    <row r="413" spans="1:10" s="81" customFormat="1" ht="15" customHeight="1">
      <c r="A413" s="80"/>
      <c r="D413" s="71"/>
      <c r="H413" s="188"/>
      <c r="J413" s="251"/>
    </row>
    <row r="414" spans="1:10" s="81" customFormat="1" ht="18" customHeight="1">
      <c r="A414" s="318" t="s">
        <v>677</v>
      </c>
      <c r="B414" s="318"/>
      <c r="C414" s="318"/>
      <c r="D414" s="318"/>
      <c r="E414" s="318"/>
      <c r="F414" s="318"/>
      <c r="G414" s="318"/>
      <c r="H414" s="188"/>
      <c r="J414" s="251"/>
    </row>
    <row r="415" spans="1:10" ht="11.25" customHeight="1">
      <c r="C415" s="284"/>
    </row>
    <row r="416" spans="1:10" ht="39.75" customHeight="1">
      <c r="B416" s="319" t="s">
        <v>678</v>
      </c>
      <c r="C416" s="320"/>
      <c r="D416" s="321"/>
      <c r="E416" s="321"/>
      <c r="F416" s="321"/>
    </row>
    <row r="417" spans="1:6" ht="13.5" thickBot="1"/>
    <row r="418" spans="1:6" ht="27" thickTop="1" thickBot="1">
      <c r="A418" s="83" t="s">
        <v>5</v>
      </c>
      <c r="B418" s="354" t="s">
        <v>85</v>
      </c>
      <c r="C418" s="355"/>
      <c r="D418" s="355"/>
      <c r="E418" s="355"/>
      <c r="F418" s="356"/>
    </row>
    <row r="419" spans="1:6" ht="15.95" customHeight="1" thickTop="1">
      <c r="A419" s="241"/>
      <c r="B419" s="351"/>
      <c r="C419" s="351"/>
      <c r="D419" s="351"/>
      <c r="E419" s="351"/>
      <c r="F419" s="351"/>
    </row>
    <row r="420" spans="1:6" ht="15.95" customHeight="1">
      <c r="A420" s="242"/>
      <c r="B420" s="350"/>
      <c r="C420" s="350"/>
      <c r="D420" s="350"/>
      <c r="E420" s="350"/>
      <c r="F420" s="350"/>
    </row>
    <row r="421" spans="1:6" ht="15.95" customHeight="1">
      <c r="A421" s="242"/>
      <c r="B421" s="350"/>
      <c r="C421" s="350"/>
      <c r="D421" s="350"/>
      <c r="E421" s="350"/>
      <c r="F421" s="350"/>
    </row>
    <row r="422" spans="1:6" ht="15.95" customHeight="1">
      <c r="A422" s="242"/>
      <c r="B422" s="350"/>
      <c r="C422" s="350"/>
      <c r="D422" s="350"/>
      <c r="E422" s="350"/>
      <c r="F422" s="350"/>
    </row>
    <row r="423" spans="1:6" ht="15.95" customHeight="1">
      <c r="A423" s="242"/>
      <c r="B423" s="350"/>
      <c r="C423" s="350"/>
      <c r="D423" s="350"/>
      <c r="E423" s="350"/>
      <c r="F423" s="350"/>
    </row>
    <row r="424" spans="1:6" ht="15.95" customHeight="1">
      <c r="A424" s="242"/>
      <c r="B424" s="350"/>
      <c r="C424" s="350"/>
      <c r="D424" s="350"/>
      <c r="E424" s="350"/>
      <c r="F424" s="350"/>
    </row>
    <row r="425" spans="1:6" ht="15.95" customHeight="1">
      <c r="A425" s="242"/>
      <c r="B425" s="350"/>
      <c r="C425" s="350"/>
      <c r="D425" s="350"/>
      <c r="E425" s="350"/>
      <c r="F425" s="350"/>
    </row>
    <row r="426" spans="1:6" ht="15.95" customHeight="1">
      <c r="A426" s="242"/>
      <c r="B426" s="350"/>
      <c r="C426" s="350"/>
      <c r="D426" s="350"/>
      <c r="E426" s="350"/>
      <c r="F426" s="350"/>
    </row>
    <row r="427" spans="1:6" ht="15.95" customHeight="1">
      <c r="A427" s="242"/>
      <c r="B427" s="350"/>
      <c r="C427" s="350"/>
      <c r="D427" s="350"/>
      <c r="E427" s="350"/>
      <c r="F427" s="350"/>
    </row>
    <row r="428" spans="1:6" ht="15.95" customHeight="1">
      <c r="A428" s="242"/>
      <c r="B428" s="350"/>
      <c r="C428" s="350"/>
      <c r="D428" s="350"/>
      <c r="E428" s="350"/>
      <c r="F428" s="350"/>
    </row>
    <row r="429" spans="1:6" ht="15.95" customHeight="1">
      <c r="A429" s="242"/>
      <c r="B429" s="350"/>
      <c r="C429" s="350"/>
      <c r="D429" s="350"/>
      <c r="E429" s="350"/>
      <c r="F429" s="350"/>
    </row>
    <row r="430" spans="1:6" ht="15.95" customHeight="1">
      <c r="A430" s="242"/>
      <c r="B430" s="350"/>
      <c r="C430" s="350"/>
      <c r="D430" s="350"/>
      <c r="E430" s="350"/>
      <c r="F430" s="350"/>
    </row>
    <row r="431" spans="1:6" ht="15.95" customHeight="1">
      <c r="A431" s="242"/>
      <c r="B431" s="350"/>
      <c r="C431" s="350"/>
      <c r="D431" s="350"/>
      <c r="E431" s="350"/>
      <c r="F431" s="350"/>
    </row>
    <row r="432" spans="1:6" ht="15.95" customHeight="1">
      <c r="A432" s="242"/>
      <c r="B432" s="350"/>
      <c r="C432" s="350"/>
      <c r="D432" s="350"/>
      <c r="E432" s="350"/>
      <c r="F432" s="350"/>
    </row>
    <row r="433" spans="1:6" ht="15.95" customHeight="1">
      <c r="A433" s="242"/>
      <c r="B433" s="350"/>
      <c r="C433" s="350"/>
      <c r="D433" s="350"/>
      <c r="E433" s="350"/>
      <c r="F433" s="350"/>
    </row>
    <row r="434" spans="1:6" ht="15.95" customHeight="1">
      <c r="A434" s="242"/>
      <c r="B434" s="350"/>
      <c r="C434" s="350"/>
      <c r="D434" s="350"/>
      <c r="E434" s="350"/>
      <c r="F434" s="350"/>
    </row>
    <row r="435" spans="1:6" ht="15.95" customHeight="1">
      <c r="A435" s="242"/>
      <c r="B435" s="350"/>
      <c r="C435" s="350"/>
      <c r="D435" s="350"/>
      <c r="E435" s="350"/>
      <c r="F435" s="350"/>
    </row>
    <row r="436" spans="1:6" ht="15.95" customHeight="1">
      <c r="A436" s="242"/>
      <c r="B436" s="350"/>
      <c r="C436" s="350"/>
      <c r="D436" s="350"/>
      <c r="E436" s="350"/>
      <c r="F436" s="350"/>
    </row>
    <row r="437" spans="1:6" ht="15.95" customHeight="1">
      <c r="A437" s="242"/>
      <c r="B437" s="350"/>
      <c r="C437" s="350"/>
      <c r="D437" s="350"/>
      <c r="E437" s="350"/>
      <c r="F437" s="350"/>
    </row>
    <row r="438" spans="1:6" ht="15.95" customHeight="1">
      <c r="A438" s="242"/>
      <c r="B438" s="350"/>
      <c r="C438" s="350"/>
      <c r="D438" s="350"/>
      <c r="E438" s="350"/>
      <c r="F438" s="350"/>
    </row>
    <row r="439" spans="1:6" ht="15.95" customHeight="1">
      <c r="A439" s="242"/>
      <c r="B439" s="350"/>
      <c r="C439" s="350"/>
      <c r="D439" s="350"/>
      <c r="E439" s="350"/>
      <c r="F439" s="350"/>
    </row>
    <row r="440" spans="1:6" ht="15.95" customHeight="1">
      <c r="A440" s="242"/>
      <c r="B440" s="350"/>
      <c r="C440" s="350"/>
      <c r="D440" s="350"/>
      <c r="E440" s="350"/>
      <c r="F440" s="350"/>
    </row>
    <row r="441" spans="1:6" ht="15.95" customHeight="1">
      <c r="A441" s="242"/>
      <c r="B441" s="350"/>
      <c r="C441" s="350"/>
      <c r="D441" s="350"/>
      <c r="E441" s="350"/>
      <c r="F441" s="350"/>
    </row>
    <row r="442" spans="1:6" ht="15.95" customHeight="1">
      <c r="A442" s="242"/>
      <c r="B442" s="350"/>
      <c r="C442" s="350"/>
      <c r="D442" s="350"/>
      <c r="E442" s="350"/>
      <c r="F442" s="350"/>
    </row>
    <row r="443" spans="1:6" ht="15.95" customHeight="1">
      <c r="A443" s="242"/>
      <c r="B443" s="350"/>
      <c r="C443" s="350"/>
      <c r="D443" s="350"/>
      <c r="E443" s="350"/>
      <c r="F443" s="350"/>
    </row>
    <row r="444" spans="1:6" ht="15.95" customHeight="1">
      <c r="A444" s="242"/>
      <c r="B444" s="350"/>
      <c r="C444" s="350"/>
      <c r="D444" s="350"/>
      <c r="E444" s="350"/>
      <c r="F444" s="350"/>
    </row>
    <row r="445" spans="1:6" ht="15.95" customHeight="1">
      <c r="A445" s="242"/>
      <c r="B445" s="350"/>
      <c r="C445" s="350"/>
      <c r="D445" s="350"/>
      <c r="E445" s="350"/>
      <c r="F445" s="350"/>
    </row>
    <row r="446" spans="1:6" ht="15.95" customHeight="1">
      <c r="A446" s="242"/>
      <c r="B446" s="350"/>
      <c r="C446" s="350"/>
      <c r="D446" s="350"/>
      <c r="E446" s="350"/>
      <c r="F446" s="350"/>
    </row>
    <row r="447" spans="1:6" ht="15.95" customHeight="1">
      <c r="A447" s="242"/>
      <c r="B447" s="350"/>
      <c r="C447" s="350"/>
      <c r="D447" s="350"/>
      <c r="E447" s="350"/>
      <c r="F447" s="350"/>
    </row>
    <row r="448" spans="1:6" ht="15.95" customHeight="1">
      <c r="A448" s="242"/>
      <c r="B448" s="350"/>
      <c r="C448" s="350"/>
      <c r="D448" s="350"/>
      <c r="E448" s="350"/>
      <c r="F448" s="350"/>
    </row>
    <row r="449" spans="1:6" ht="15.95" customHeight="1">
      <c r="A449" s="242"/>
      <c r="B449" s="350"/>
      <c r="C449" s="350"/>
      <c r="D449" s="350"/>
      <c r="E449" s="350"/>
      <c r="F449" s="350"/>
    </row>
    <row r="450" spans="1:6" ht="15.95" customHeight="1">
      <c r="A450" s="242"/>
      <c r="B450" s="350"/>
      <c r="C450" s="350"/>
      <c r="D450" s="350"/>
      <c r="E450" s="350"/>
      <c r="F450" s="350"/>
    </row>
    <row r="451" spans="1:6" ht="15.95" customHeight="1">
      <c r="A451" s="242"/>
      <c r="B451" s="350"/>
      <c r="C451" s="350"/>
      <c r="D451" s="350"/>
      <c r="E451" s="350"/>
      <c r="F451" s="350"/>
    </row>
    <row r="452" spans="1:6" ht="15.95" customHeight="1">
      <c r="A452" s="242"/>
      <c r="B452" s="350"/>
      <c r="C452" s="350"/>
      <c r="D452" s="350"/>
      <c r="E452" s="350"/>
      <c r="F452" s="350"/>
    </row>
    <row r="453" spans="1:6" ht="15.95" customHeight="1">
      <c r="A453" s="242"/>
      <c r="B453" s="350"/>
      <c r="C453" s="350"/>
      <c r="D453" s="350"/>
      <c r="E453" s="350"/>
      <c r="F453" s="350"/>
    </row>
    <row r="454" spans="1:6" ht="15.95" customHeight="1">
      <c r="A454" s="242"/>
      <c r="B454" s="350"/>
      <c r="C454" s="350"/>
      <c r="D454" s="350"/>
      <c r="E454" s="350"/>
      <c r="F454" s="350"/>
    </row>
    <row r="455" spans="1:6" ht="15.95" customHeight="1">
      <c r="A455" s="242"/>
      <c r="B455" s="350"/>
      <c r="C455" s="350"/>
      <c r="D455" s="350"/>
      <c r="E455" s="350"/>
      <c r="F455" s="350"/>
    </row>
    <row r="456" spans="1:6" ht="15.95" customHeight="1">
      <c r="A456" s="242"/>
      <c r="B456" s="350"/>
      <c r="C456" s="350"/>
      <c r="D456" s="350"/>
      <c r="E456" s="350"/>
      <c r="F456" s="350"/>
    </row>
    <row r="457" spans="1:6" ht="15.95" customHeight="1">
      <c r="A457" s="242"/>
      <c r="B457" s="350"/>
      <c r="C457" s="350"/>
      <c r="D457" s="350"/>
      <c r="E457" s="350"/>
      <c r="F457" s="350"/>
    </row>
    <row r="458" spans="1:6" ht="15.95" customHeight="1">
      <c r="A458" s="242"/>
      <c r="B458" s="350"/>
      <c r="C458" s="350"/>
      <c r="D458" s="350"/>
      <c r="E458" s="350"/>
      <c r="F458" s="350"/>
    </row>
    <row r="459" spans="1:6" ht="15.95" customHeight="1">
      <c r="A459" s="242"/>
      <c r="B459" s="350"/>
      <c r="C459" s="350"/>
      <c r="D459" s="350"/>
      <c r="E459" s="350"/>
      <c r="F459" s="350"/>
    </row>
    <row r="460" spans="1:6" ht="15.95" customHeight="1">
      <c r="A460" s="242"/>
      <c r="B460" s="350"/>
      <c r="C460" s="350"/>
      <c r="D460" s="350"/>
      <c r="E460" s="350"/>
      <c r="F460" s="350"/>
    </row>
    <row r="461" spans="1:6" ht="15.95" customHeight="1">
      <c r="A461" s="242"/>
      <c r="B461" s="350"/>
      <c r="C461" s="350"/>
      <c r="D461" s="350"/>
      <c r="E461" s="350"/>
      <c r="F461" s="350"/>
    </row>
    <row r="462" spans="1:6" ht="15.95" customHeight="1">
      <c r="A462" s="242"/>
      <c r="B462" s="350"/>
      <c r="C462" s="350"/>
      <c r="D462" s="350"/>
      <c r="E462" s="350"/>
      <c r="F462" s="350"/>
    </row>
    <row r="463" spans="1:6" ht="15.95" customHeight="1">
      <c r="A463" s="242"/>
      <c r="B463" s="350"/>
      <c r="C463" s="350"/>
      <c r="D463" s="350"/>
      <c r="E463" s="350"/>
      <c r="F463" s="350"/>
    </row>
    <row r="464" spans="1:6" ht="15.95" customHeight="1">
      <c r="A464" s="242"/>
      <c r="B464" s="350"/>
      <c r="C464" s="350"/>
      <c r="D464" s="350"/>
      <c r="E464" s="350"/>
      <c r="F464" s="350"/>
    </row>
    <row r="465" spans="1:6" ht="15.95" customHeight="1">
      <c r="A465" s="242"/>
      <c r="B465" s="350"/>
      <c r="C465" s="350"/>
      <c r="D465" s="350"/>
      <c r="E465" s="350"/>
      <c r="F465" s="350"/>
    </row>
    <row r="466" spans="1:6" ht="15.95" customHeight="1">
      <c r="A466" s="242"/>
      <c r="B466" s="350"/>
      <c r="C466" s="350"/>
      <c r="D466" s="350"/>
      <c r="E466" s="350"/>
      <c r="F466" s="350"/>
    </row>
    <row r="467" spans="1:6" ht="15.95" customHeight="1">
      <c r="A467" s="242"/>
      <c r="B467" s="350"/>
      <c r="C467" s="350"/>
      <c r="D467" s="350"/>
      <c r="E467" s="350"/>
      <c r="F467" s="350"/>
    </row>
    <row r="468" spans="1:6" ht="15.95" customHeight="1">
      <c r="A468" s="242"/>
      <c r="B468" s="350"/>
      <c r="C468" s="350"/>
      <c r="D468" s="350"/>
      <c r="E468" s="350"/>
      <c r="F468" s="350"/>
    </row>
    <row r="469" spans="1:6" ht="15.95" customHeight="1">
      <c r="A469" s="242"/>
      <c r="B469" s="350"/>
      <c r="C469" s="350"/>
      <c r="D469" s="350"/>
      <c r="E469" s="350"/>
      <c r="F469" s="350"/>
    </row>
    <row r="470" spans="1:6" ht="15.95" customHeight="1">
      <c r="A470" s="242"/>
      <c r="B470" s="350"/>
      <c r="C470" s="350"/>
      <c r="D470" s="350"/>
      <c r="E470" s="350"/>
      <c r="F470" s="350"/>
    </row>
    <row r="471" spans="1:6" ht="15.95" customHeight="1">
      <c r="A471" s="242"/>
      <c r="B471" s="350"/>
      <c r="C471" s="350"/>
      <c r="D471" s="350"/>
      <c r="E471" s="350"/>
      <c r="F471" s="350"/>
    </row>
    <row r="472" spans="1:6" ht="15.95" customHeight="1">
      <c r="A472" s="242"/>
      <c r="B472" s="350"/>
      <c r="C472" s="350"/>
      <c r="D472" s="350"/>
      <c r="E472" s="350"/>
      <c r="F472" s="350"/>
    </row>
    <row r="473" spans="1:6" ht="15.95" customHeight="1">
      <c r="A473" s="242"/>
      <c r="B473" s="350"/>
      <c r="C473" s="350"/>
      <c r="D473" s="350"/>
      <c r="E473" s="350"/>
      <c r="F473" s="350"/>
    </row>
    <row r="474" spans="1:6" ht="15.95" customHeight="1">
      <c r="A474" s="242"/>
      <c r="B474" s="350"/>
      <c r="C474" s="350"/>
      <c r="D474" s="350"/>
      <c r="E474" s="350"/>
      <c r="F474" s="350"/>
    </row>
  </sheetData>
  <protectedRanges>
    <protectedRange algorithmName="SHA-512" hashValue="FBklvqXeqRr3yOdyDmsGhkrvDJnSvGdMq0bI9wdWcfq+T3ZAdG6ds7E4itlviYdY0D1fipRuJ7k7VxSA2pq5Tw==" saltValue="Ysvk8Muw+2hgIdiRXS56gQ==" spinCount="100000" sqref="A419:F474" name="Range2"/>
    <protectedRange algorithmName="SHA-512" hashValue="Ulx1MoIP23a2ljs8vY0MvOg6X7OaFovRz9BNAzNMSYtim5uY6fRmR67ykX8TbB8m2ldD/SDvb4IGj7Y11bwlgA==" saltValue="qiXz0DUgu5xPunqTL5wrUg==" spinCount="100000" sqref="E15:E61 E72:E116 E129:E156 E188:E216 E257:E277 E227:E243" name="Range1"/>
  </protectedRanges>
  <mergeCells count="120">
    <mergeCell ref="A1:H1"/>
    <mergeCell ref="B469:F469"/>
    <mergeCell ref="B470:F470"/>
    <mergeCell ref="B471:F471"/>
    <mergeCell ref="B472:F472"/>
    <mergeCell ref="B473:F473"/>
    <mergeCell ref="B474:F474"/>
    <mergeCell ref="B463:F463"/>
    <mergeCell ref="B464:F464"/>
    <mergeCell ref="B465:F465"/>
    <mergeCell ref="B466:F466"/>
    <mergeCell ref="B467:F467"/>
    <mergeCell ref="B468:F468"/>
    <mergeCell ref="B457:F457"/>
    <mergeCell ref="B458:F458"/>
    <mergeCell ref="B459:F459"/>
    <mergeCell ref="B460:F460"/>
    <mergeCell ref="B461:F461"/>
    <mergeCell ref="B462:F462"/>
    <mergeCell ref="B451:F451"/>
    <mergeCell ref="B452:F452"/>
    <mergeCell ref="B453:F453"/>
    <mergeCell ref="B454:F454"/>
    <mergeCell ref="B455:F455"/>
    <mergeCell ref="B456:F456"/>
    <mergeCell ref="B445:F445"/>
    <mergeCell ref="B446:F446"/>
    <mergeCell ref="B447:F447"/>
    <mergeCell ref="B448:F448"/>
    <mergeCell ref="B449:F449"/>
    <mergeCell ref="B450:F450"/>
    <mergeCell ref="B439:F439"/>
    <mergeCell ref="B440:F440"/>
    <mergeCell ref="B441:F441"/>
    <mergeCell ref="B442:F442"/>
    <mergeCell ref="B443:F443"/>
    <mergeCell ref="B444:F444"/>
    <mergeCell ref="B433:F433"/>
    <mergeCell ref="B434:F434"/>
    <mergeCell ref="B435:F435"/>
    <mergeCell ref="B436:F436"/>
    <mergeCell ref="B437:F437"/>
    <mergeCell ref="B438:F438"/>
    <mergeCell ref="B427:F427"/>
    <mergeCell ref="B428:F428"/>
    <mergeCell ref="B429:F429"/>
    <mergeCell ref="B430:F430"/>
    <mergeCell ref="B431:F431"/>
    <mergeCell ref="B432:F432"/>
    <mergeCell ref="B421:F421"/>
    <mergeCell ref="B422:F422"/>
    <mergeCell ref="B423:F423"/>
    <mergeCell ref="B424:F424"/>
    <mergeCell ref="B425:F425"/>
    <mergeCell ref="B426:F426"/>
    <mergeCell ref="A412:G412"/>
    <mergeCell ref="A414:G414"/>
    <mergeCell ref="B416:F416"/>
    <mergeCell ref="B418:F418"/>
    <mergeCell ref="B419:F419"/>
    <mergeCell ref="B420:F420"/>
    <mergeCell ref="A334:G334"/>
    <mergeCell ref="A336:G336"/>
    <mergeCell ref="B350:E351"/>
    <mergeCell ref="B362:E363"/>
    <mergeCell ref="B383:E383"/>
    <mergeCell ref="A411:G411"/>
    <mergeCell ref="B308:G308"/>
    <mergeCell ref="B310:G310"/>
    <mergeCell ref="B312:G312"/>
    <mergeCell ref="B314:G314"/>
    <mergeCell ref="B316:G316"/>
    <mergeCell ref="A333:G333"/>
    <mergeCell ref="B320:G320"/>
    <mergeCell ref="B321:G321"/>
    <mergeCell ref="B322:G322"/>
    <mergeCell ref="B318:G318"/>
    <mergeCell ref="B323:G323"/>
    <mergeCell ref="B325:G325"/>
    <mergeCell ref="B327:G327"/>
    <mergeCell ref="B298:G298"/>
    <mergeCell ref="B300:G300"/>
    <mergeCell ref="B302:G302"/>
    <mergeCell ref="B304:G304"/>
    <mergeCell ref="B306:G306"/>
    <mergeCell ref="A284:G284"/>
    <mergeCell ref="A286:G286"/>
    <mergeCell ref="B290:G290"/>
    <mergeCell ref="B292:G292"/>
    <mergeCell ref="B294:G294"/>
    <mergeCell ref="B296:G296"/>
    <mergeCell ref="A221:G221"/>
    <mergeCell ref="A223:G223"/>
    <mergeCell ref="A249:G249"/>
    <mergeCell ref="A250:G250"/>
    <mergeCell ref="A252:G252"/>
    <mergeCell ref="A283:G283"/>
    <mergeCell ref="A181:G181"/>
    <mergeCell ref="A183:G183"/>
    <mergeCell ref="A220:G220"/>
    <mergeCell ref="E218:G218"/>
    <mergeCell ref="E245:G245"/>
    <mergeCell ref="E247:G247"/>
    <mergeCell ref="E281:G281"/>
    <mergeCell ref="E279:G279"/>
    <mergeCell ref="A66:G66"/>
    <mergeCell ref="A68:G68"/>
    <mergeCell ref="A121:G121"/>
    <mergeCell ref="A122:G122"/>
    <mergeCell ref="A124:G124"/>
    <mergeCell ref="A180:G180"/>
    <mergeCell ref="A3:G3"/>
    <mergeCell ref="A4:G4"/>
    <mergeCell ref="A6:G6"/>
    <mergeCell ref="A7:G7"/>
    <mergeCell ref="A10:G10"/>
    <mergeCell ref="A65:G65"/>
    <mergeCell ref="E63:G63"/>
    <mergeCell ref="E119:G119"/>
    <mergeCell ref="E178:G178"/>
  </mergeCells>
  <pageMargins left="0.7" right="0.7" top="0.75" bottom="0.75" header="0.3" footer="0.3"/>
  <pageSetup scale="54" orientation="portrait" r:id="rId1"/>
  <rowBreaks count="8" manualBreakCount="8">
    <brk id="63" max="16383" man="1"/>
    <brk id="119" max="16383" man="1"/>
    <brk id="178" max="16383" man="1"/>
    <brk id="218" max="16383" man="1"/>
    <brk id="247" max="16383" man="1"/>
    <brk id="281" max="16383" man="1"/>
    <brk id="327" max="7" man="1"/>
    <brk id="40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C612-3EBB-4CB9-B2F7-ED14788CFA1B}">
  <dimension ref="A1:G168"/>
  <sheetViews>
    <sheetView view="pageBreakPreview" topLeftCell="A4" zoomScale="118" zoomScaleNormal="100" zoomScaleSheetLayoutView="118" workbookViewId="0">
      <selection activeCell="C17" sqref="C17"/>
    </sheetView>
  </sheetViews>
  <sheetFormatPr defaultRowHeight="12.75"/>
  <cols>
    <col min="1" max="1" width="11.7109375" customWidth="1"/>
    <col min="2" max="2" width="47.140625" customWidth="1"/>
    <col min="3" max="3" width="15.42578125" customWidth="1"/>
    <col min="4" max="4" width="11.28515625" customWidth="1"/>
    <col min="5" max="5" width="21.5703125" customWidth="1"/>
    <col min="6" max="6" width="23" customWidth="1"/>
    <col min="7" max="7" width="16.7109375" customWidth="1"/>
  </cols>
  <sheetData>
    <row r="1" spans="1:7" ht="39.950000000000003" customHeight="1">
      <c r="A1" s="313" t="s">
        <v>911</v>
      </c>
      <c r="B1" s="313"/>
      <c r="C1" s="313"/>
      <c r="D1" s="313"/>
      <c r="E1" s="313"/>
      <c r="F1" s="313"/>
      <c r="G1" s="313"/>
    </row>
    <row r="2" spans="1:7" ht="15">
      <c r="G2" s="243"/>
    </row>
    <row r="3" spans="1:7" ht="18">
      <c r="A3" s="318" t="s">
        <v>0</v>
      </c>
      <c r="B3" s="318"/>
      <c r="C3" s="318"/>
      <c r="D3" s="318"/>
      <c r="E3" s="318"/>
      <c r="F3" s="318"/>
      <c r="G3" s="186"/>
    </row>
    <row r="4" spans="1:7" ht="18">
      <c r="A4" s="318" t="s">
        <v>1</v>
      </c>
      <c r="B4" s="318"/>
      <c r="C4" s="318"/>
      <c r="D4" s="318"/>
      <c r="E4" s="318"/>
      <c r="F4" s="318"/>
      <c r="G4" s="186"/>
    </row>
    <row r="5" spans="1:7">
      <c r="C5" s="13"/>
      <c r="G5" s="186"/>
    </row>
    <row r="6" spans="1:7" ht="18">
      <c r="A6" s="318" t="s">
        <v>191</v>
      </c>
      <c r="B6" s="318"/>
      <c r="C6" s="318"/>
      <c r="D6" s="318"/>
      <c r="E6" s="318"/>
      <c r="F6" s="318"/>
      <c r="G6" s="186"/>
    </row>
    <row r="7" spans="1:7" ht="18">
      <c r="A7" s="318" t="s">
        <v>192</v>
      </c>
      <c r="B7" s="318"/>
      <c r="C7" s="318"/>
      <c r="D7" s="318"/>
      <c r="E7" s="318"/>
      <c r="F7" s="318"/>
      <c r="G7" s="186"/>
    </row>
    <row r="8" spans="1:7" ht="15">
      <c r="C8" s="12"/>
      <c r="G8" s="186"/>
    </row>
    <row r="9" spans="1:7" ht="15">
      <c r="C9" s="12"/>
      <c r="G9" s="186"/>
    </row>
    <row r="10" spans="1:7" ht="18">
      <c r="A10" s="318" t="s">
        <v>193</v>
      </c>
      <c r="B10" s="318"/>
      <c r="C10" s="318"/>
      <c r="D10" s="318"/>
      <c r="E10" s="318"/>
      <c r="F10" s="318"/>
      <c r="G10" s="186"/>
    </row>
    <row r="11" spans="1:7" ht="14.25">
      <c r="B11" s="6"/>
      <c r="G11" s="186"/>
    </row>
    <row r="12" spans="1:7" ht="48" thickBot="1">
      <c r="A12" s="85" t="s">
        <v>5</v>
      </c>
      <c r="B12" s="86" t="s">
        <v>6</v>
      </c>
      <c r="C12" s="86" t="s">
        <v>7</v>
      </c>
      <c r="D12" s="161" t="s">
        <v>194</v>
      </c>
      <c r="E12" s="87" t="s">
        <v>195</v>
      </c>
      <c r="F12" s="88" t="s">
        <v>196</v>
      </c>
      <c r="G12" s="227" t="s">
        <v>197</v>
      </c>
    </row>
    <row r="13" spans="1:7" ht="15.75" thickTop="1" thickBot="1">
      <c r="B13" s="1"/>
      <c r="G13" s="186"/>
    </row>
    <row r="14" spans="1:7" ht="15" thickBot="1">
      <c r="A14" s="32" t="s">
        <v>198</v>
      </c>
      <c r="B14" s="3" t="s">
        <v>199</v>
      </c>
      <c r="C14" s="3" t="s">
        <v>200</v>
      </c>
      <c r="D14" s="274">
        <v>21000</v>
      </c>
      <c r="E14" s="302"/>
      <c r="F14" s="10" t="s">
        <v>679</v>
      </c>
      <c r="G14" s="215">
        <f>D14*E14</f>
        <v>0</v>
      </c>
    </row>
    <row r="15" spans="1:7" ht="13.5" thickBot="1">
      <c r="A15" s="32"/>
      <c r="B15" s="3"/>
      <c r="C15" s="3"/>
      <c r="D15" s="48"/>
      <c r="E15" s="213"/>
      <c r="F15" s="10"/>
      <c r="G15" s="186"/>
    </row>
    <row r="16" spans="1:7" ht="13.5" thickBot="1">
      <c r="A16" s="32" t="s">
        <v>202</v>
      </c>
      <c r="B16" s="3" t="s">
        <v>203</v>
      </c>
      <c r="C16" s="3" t="s">
        <v>200</v>
      </c>
      <c r="D16" s="48">
        <v>100</v>
      </c>
      <c r="E16" s="302"/>
      <c r="F16" s="10" t="s">
        <v>679</v>
      </c>
      <c r="G16" s="215">
        <f>D16*E16</f>
        <v>0</v>
      </c>
    </row>
    <row r="17" spans="1:7" ht="13.5" thickBot="1">
      <c r="A17" s="32"/>
      <c r="B17" s="3"/>
      <c r="C17" s="3"/>
      <c r="D17" s="48"/>
      <c r="E17" s="213"/>
      <c r="F17" s="10"/>
      <c r="G17" s="186"/>
    </row>
    <row r="18" spans="1:7" ht="13.5" thickBot="1">
      <c r="A18" s="32" t="s">
        <v>204</v>
      </c>
      <c r="B18" s="3" t="s">
        <v>205</v>
      </c>
      <c r="C18" s="3" t="s">
        <v>206</v>
      </c>
      <c r="D18" s="274">
        <v>1000</v>
      </c>
      <c r="E18" s="302"/>
      <c r="F18" s="10" t="s">
        <v>679</v>
      </c>
      <c r="G18" s="215">
        <f>D18*E18</f>
        <v>0</v>
      </c>
    </row>
    <row r="19" spans="1:7" ht="13.5" thickBot="1">
      <c r="A19" s="32"/>
      <c r="B19" s="3"/>
      <c r="C19" s="3"/>
      <c r="D19" s="48"/>
      <c r="E19" s="213"/>
      <c r="F19" s="10"/>
      <c r="G19" s="186"/>
    </row>
    <row r="20" spans="1:7" ht="13.5" thickBot="1">
      <c r="A20" s="32" t="s">
        <v>208</v>
      </c>
      <c r="B20" s="3" t="s">
        <v>209</v>
      </c>
      <c r="C20" s="3" t="s">
        <v>206</v>
      </c>
      <c r="D20" s="48">
        <v>50</v>
      </c>
      <c r="E20" s="302"/>
      <c r="F20" s="10" t="s">
        <v>679</v>
      </c>
      <c r="G20" s="215">
        <f>D20*E20</f>
        <v>0</v>
      </c>
    </row>
    <row r="21" spans="1:7" ht="13.5" thickBot="1">
      <c r="A21" s="32"/>
      <c r="B21" s="3"/>
      <c r="C21" s="3"/>
      <c r="D21" s="48"/>
      <c r="E21" s="213"/>
      <c r="F21" s="10"/>
      <c r="G21" s="186"/>
    </row>
    <row r="22" spans="1:7" ht="13.5" thickBot="1">
      <c r="A22" s="32" t="s">
        <v>210</v>
      </c>
      <c r="B22" s="30" t="s">
        <v>211</v>
      </c>
      <c r="C22" s="30" t="s">
        <v>212</v>
      </c>
      <c r="D22" s="48">
        <v>400</v>
      </c>
      <c r="E22" s="302"/>
      <c r="F22" s="10" t="s">
        <v>679</v>
      </c>
      <c r="G22" s="215">
        <f>D22*E22</f>
        <v>0</v>
      </c>
    </row>
    <row r="23" spans="1:7" ht="13.5" thickBot="1">
      <c r="A23" s="32"/>
      <c r="B23" s="30"/>
      <c r="C23" s="30"/>
      <c r="D23" s="48"/>
      <c r="E23" s="213"/>
      <c r="F23" s="10"/>
      <c r="G23" s="189"/>
    </row>
    <row r="24" spans="1:7" ht="13.5" thickBot="1">
      <c r="A24" s="32" t="s">
        <v>214</v>
      </c>
      <c r="B24" s="30" t="s">
        <v>215</v>
      </c>
      <c r="C24" s="30" t="s">
        <v>212</v>
      </c>
      <c r="D24" s="48">
        <v>100</v>
      </c>
      <c r="E24" s="302"/>
      <c r="F24" s="10" t="s">
        <v>679</v>
      </c>
      <c r="G24" s="215">
        <f>D24*E24</f>
        <v>0</v>
      </c>
    </row>
    <row r="25" spans="1:7" ht="13.5" thickBot="1">
      <c r="A25" s="32"/>
      <c r="B25" s="30"/>
      <c r="C25" s="30"/>
      <c r="D25" s="48"/>
      <c r="E25" s="275"/>
      <c r="F25" s="10"/>
      <c r="G25" s="215"/>
    </row>
    <row r="26" spans="1:7" ht="13.5" thickBot="1">
      <c r="A26" s="32" t="s">
        <v>680</v>
      </c>
      <c r="B26" s="30" t="s">
        <v>681</v>
      </c>
      <c r="C26" s="30" t="s">
        <v>682</v>
      </c>
      <c r="D26" s="48">
        <v>650</v>
      </c>
      <c r="E26" s="302"/>
      <c r="F26" s="10" t="s">
        <v>679</v>
      </c>
      <c r="G26" s="215">
        <f>D26*E26</f>
        <v>0</v>
      </c>
    </row>
    <row r="27" spans="1:7" ht="13.5" thickBot="1">
      <c r="A27" s="32"/>
      <c r="B27" s="30"/>
      <c r="C27" s="30"/>
      <c r="F27" s="3"/>
      <c r="G27" s="189"/>
    </row>
    <row r="28" spans="1:7" ht="13.5" thickBot="1">
      <c r="A28" s="32"/>
      <c r="B28" s="30"/>
      <c r="C28" s="30"/>
      <c r="D28" s="314" t="s">
        <v>216</v>
      </c>
      <c r="E28" s="315"/>
      <c r="F28" s="315"/>
      <c r="G28" s="236">
        <f>SUM(G26,G24,G22,G20,G18,G16,G14)</f>
        <v>0</v>
      </c>
    </row>
    <row r="29" spans="1:7">
      <c r="A29" s="32"/>
      <c r="B29" s="30"/>
      <c r="C29" s="30"/>
      <c r="F29" s="3"/>
      <c r="G29" s="189"/>
    </row>
    <row r="30" spans="1:7">
      <c r="G30" s="186"/>
    </row>
    <row r="31" spans="1:7" ht="21">
      <c r="C31" s="284" t="s">
        <v>217</v>
      </c>
      <c r="G31" s="186"/>
    </row>
    <row r="32" spans="1:7" ht="14.25">
      <c r="B32" s="6"/>
      <c r="F32" s="16"/>
      <c r="G32" s="186"/>
    </row>
    <row r="33" spans="1:7" ht="33" thickBot="1">
      <c r="A33" s="85" t="s">
        <v>5</v>
      </c>
      <c r="B33" s="235" t="s">
        <v>33</v>
      </c>
      <c r="C33" s="191" t="s">
        <v>34</v>
      </c>
      <c r="D33" s="161" t="s">
        <v>218</v>
      </c>
      <c r="E33" s="87" t="s">
        <v>36</v>
      </c>
      <c r="F33" s="229" t="s">
        <v>37</v>
      </c>
      <c r="G33" s="227" t="s">
        <v>197</v>
      </c>
    </row>
    <row r="34" spans="1:7" ht="15.75" thickTop="1">
      <c r="B34" s="7"/>
      <c r="D34" s="265"/>
      <c r="E34" s="72"/>
      <c r="F34" s="267"/>
      <c r="G34" s="268"/>
    </row>
    <row r="35" spans="1:7" ht="15.75" thickBot="1">
      <c r="A35" s="53"/>
      <c r="B35" s="20" t="s">
        <v>683</v>
      </c>
      <c r="D35" s="265"/>
      <c r="E35" s="72"/>
      <c r="F35" s="185"/>
      <c r="G35" s="186"/>
    </row>
    <row r="36" spans="1:7" ht="13.5" thickBot="1">
      <c r="A36" s="54" t="s">
        <v>591</v>
      </c>
      <c r="B36" s="8" t="s">
        <v>40</v>
      </c>
      <c r="C36" s="8"/>
      <c r="D36" s="48">
        <v>1</v>
      </c>
      <c r="E36" s="303"/>
      <c r="F36" s="11" t="s">
        <v>41</v>
      </c>
      <c r="G36" s="232">
        <f>D36*E36</f>
        <v>0</v>
      </c>
    </row>
    <row r="37" spans="1:7" ht="13.5" thickBot="1">
      <c r="A37" s="54" t="s">
        <v>592</v>
      </c>
      <c r="B37" s="8" t="s">
        <v>43</v>
      </c>
      <c r="C37" s="8"/>
      <c r="D37" s="48">
        <v>1</v>
      </c>
      <c r="E37" s="303"/>
      <c r="F37" s="11" t="s">
        <v>41</v>
      </c>
      <c r="G37" s="232">
        <f>D37*E37</f>
        <v>0</v>
      </c>
    </row>
    <row r="38" spans="1:7">
      <c r="A38" s="54"/>
      <c r="B38" s="8"/>
      <c r="C38" s="8"/>
      <c r="D38" s="48"/>
      <c r="E38" s="48"/>
      <c r="F38" s="11"/>
      <c r="G38" s="232"/>
    </row>
    <row r="39" spans="1:7" ht="15">
      <c r="B39" s="7" t="s">
        <v>219</v>
      </c>
      <c r="D39" s="265"/>
      <c r="E39" s="72"/>
      <c r="F39" s="267"/>
      <c r="G39" s="268"/>
    </row>
    <row r="40" spans="1:7" ht="13.5" thickBot="1">
      <c r="A40" s="3" t="s">
        <v>222</v>
      </c>
      <c r="B40" s="8" t="s">
        <v>46</v>
      </c>
      <c r="D40" s="48">
        <v>1</v>
      </c>
      <c r="E40" s="303"/>
      <c r="F40" s="11" t="s">
        <v>41</v>
      </c>
      <c r="G40" s="215">
        <f t="shared" ref="G40:G43" si="0">D40*E40</f>
        <v>0</v>
      </c>
    </row>
    <row r="41" spans="1:7" ht="13.5" thickBot="1">
      <c r="A41" s="3" t="s">
        <v>223</v>
      </c>
      <c r="B41" s="8" t="s">
        <v>48</v>
      </c>
      <c r="D41" s="48">
        <v>1</v>
      </c>
      <c r="E41" s="303"/>
      <c r="F41" s="11" t="s">
        <v>41</v>
      </c>
      <c r="G41" s="215">
        <f t="shared" si="0"/>
        <v>0</v>
      </c>
    </row>
    <row r="42" spans="1:7" ht="13.5" thickBot="1">
      <c r="A42" s="3" t="s">
        <v>224</v>
      </c>
      <c r="B42" s="8" t="s">
        <v>50</v>
      </c>
      <c r="D42" s="48">
        <v>1</v>
      </c>
      <c r="E42" s="303"/>
      <c r="F42" s="11" t="s">
        <v>41</v>
      </c>
      <c r="G42" s="215">
        <f t="shared" si="0"/>
        <v>0</v>
      </c>
    </row>
    <row r="43" spans="1:7" ht="13.5" thickBot="1">
      <c r="A43" s="3" t="s">
        <v>226</v>
      </c>
      <c r="B43" s="8" t="s">
        <v>52</v>
      </c>
      <c r="D43" s="48">
        <v>1</v>
      </c>
      <c r="E43" s="303"/>
      <c r="F43" s="11" t="s">
        <v>41</v>
      </c>
      <c r="G43" s="215">
        <f t="shared" si="0"/>
        <v>0</v>
      </c>
    </row>
    <row r="44" spans="1:7">
      <c r="B44" s="8"/>
      <c r="D44" s="9"/>
      <c r="E44" s="219"/>
      <c r="F44" s="3"/>
      <c r="G44" s="186"/>
    </row>
    <row r="45" spans="1:7" ht="13.5" thickBot="1">
      <c r="B45" s="20" t="s">
        <v>53</v>
      </c>
      <c r="C45" s="3"/>
      <c r="D45" s="8"/>
      <c r="E45" s="219"/>
      <c r="F45" s="3"/>
      <c r="G45" s="186"/>
    </row>
    <row r="46" spans="1:7" ht="13.5" thickBot="1">
      <c r="A46" s="3" t="s">
        <v>230</v>
      </c>
      <c r="B46" s="8" t="s">
        <v>55</v>
      </c>
      <c r="C46" s="3"/>
      <c r="D46" s="48">
        <v>1</v>
      </c>
      <c r="E46" s="303"/>
      <c r="F46" s="11" t="s">
        <v>41</v>
      </c>
      <c r="G46" s="215">
        <f>D46*E46</f>
        <v>0</v>
      </c>
    </row>
    <row r="47" spans="1:7">
      <c r="B47" s="3"/>
      <c r="C47" s="3"/>
      <c r="D47" s="8"/>
      <c r="E47" s="7"/>
      <c r="F47" s="3"/>
      <c r="G47" s="186"/>
    </row>
    <row r="48" spans="1:7" ht="13.5" thickBot="1">
      <c r="B48" s="7" t="s">
        <v>225</v>
      </c>
      <c r="D48" s="9"/>
      <c r="E48" s="7"/>
      <c r="F48" s="3"/>
      <c r="G48" s="186"/>
    </row>
    <row r="49" spans="1:7" ht="15" thickBot="1">
      <c r="A49" s="3" t="s">
        <v>684</v>
      </c>
      <c r="B49" s="8" t="s">
        <v>227</v>
      </c>
      <c r="D49" s="182">
        <v>1E-4</v>
      </c>
      <c r="E49" s="310"/>
      <c r="F49" s="37" t="s">
        <v>228</v>
      </c>
      <c r="G49" s="232">
        <f>(D49*(E49-1))*$G$28</f>
        <v>0</v>
      </c>
    </row>
    <row r="50" spans="1:7">
      <c r="A50" s="3"/>
      <c r="B50" s="8" t="s">
        <v>229</v>
      </c>
      <c r="D50" s="3"/>
      <c r="E50" s="7"/>
      <c r="F50" s="37"/>
      <c r="G50" s="186"/>
    </row>
    <row r="51" spans="1:7" ht="13.5" thickBot="1">
      <c r="B51" s="3"/>
      <c r="E51" s="7"/>
      <c r="F51" s="3"/>
      <c r="G51" s="186"/>
    </row>
    <row r="52" spans="1:7" ht="15" thickBot="1">
      <c r="A52" s="3" t="s">
        <v>685</v>
      </c>
      <c r="B52" s="7" t="s">
        <v>231</v>
      </c>
      <c r="D52" s="48">
        <v>1</v>
      </c>
      <c r="E52" s="303"/>
      <c r="F52" s="11" t="s">
        <v>232</v>
      </c>
      <c r="G52" s="215">
        <f>D52*E52</f>
        <v>0</v>
      </c>
    </row>
    <row r="53" spans="1:7" ht="13.5" thickBot="1">
      <c r="B53" s="3"/>
      <c r="D53" s="8"/>
      <c r="E53" s="7"/>
      <c r="F53" s="3"/>
      <c r="G53" s="186"/>
    </row>
    <row r="54" spans="1:7" ht="13.5" thickBot="1">
      <c r="B54" s="3"/>
      <c r="D54" s="314" t="s">
        <v>233</v>
      </c>
      <c r="E54" s="315"/>
      <c r="F54" s="315"/>
      <c r="G54" s="233">
        <f>SUM(G52,G49,G46,G40:G43,G36:G37)</f>
        <v>0</v>
      </c>
    </row>
    <row r="55" spans="1:7" ht="13.5" thickBot="1">
      <c r="B55" s="3"/>
      <c r="D55" s="8"/>
      <c r="E55" s="7"/>
      <c r="F55" s="3"/>
      <c r="G55" s="186"/>
    </row>
    <row r="56" spans="1:7" ht="13.5" thickBot="1">
      <c r="B56" s="3"/>
      <c r="D56" s="314" t="s">
        <v>234</v>
      </c>
      <c r="E56" s="316"/>
      <c r="F56" s="316"/>
      <c r="G56" s="233">
        <f>SUM(G54,G28)</f>
        <v>0</v>
      </c>
    </row>
    <row r="57" spans="1:7">
      <c r="B57" s="3"/>
      <c r="D57" s="3"/>
      <c r="E57" s="3"/>
      <c r="F57" s="3"/>
      <c r="G57" s="269"/>
    </row>
    <row r="58" spans="1:7">
      <c r="B58" s="3"/>
      <c r="D58" s="3"/>
      <c r="E58" s="3"/>
      <c r="F58" s="3"/>
      <c r="G58" s="269"/>
    </row>
    <row r="59" spans="1:7" ht="15.75">
      <c r="A59" s="325" t="s">
        <v>0</v>
      </c>
      <c r="B59" s="325"/>
      <c r="C59" s="325"/>
      <c r="D59" s="325"/>
      <c r="E59" s="325"/>
      <c r="F59" s="325"/>
      <c r="G59" s="188"/>
    </row>
    <row r="60" spans="1:7" ht="15.75">
      <c r="A60" s="325" t="s">
        <v>1</v>
      </c>
      <c r="B60" s="325"/>
      <c r="C60" s="325"/>
      <c r="D60" s="325"/>
      <c r="E60" s="325"/>
      <c r="F60" s="325"/>
      <c r="G60" s="188"/>
    </row>
    <row r="61" spans="1:7" ht="15">
      <c r="A61" s="80"/>
      <c r="B61" s="81"/>
      <c r="C61" s="81"/>
      <c r="D61" s="71"/>
      <c r="E61" s="81"/>
      <c r="F61" s="81"/>
      <c r="G61" s="188"/>
    </row>
    <row r="62" spans="1:7" ht="15.75">
      <c r="A62" s="325" t="s">
        <v>235</v>
      </c>
      <c r="B62" s="325"/>
      <c r="C62" s="325"/>
      <c r="D62" s="325"/>
      <c r="E62" s="325"/>
      <c r="F62" s="325"/>
      <c r="G62" s="188"/>
    </row>
    <row r="63" spans="1:7" ht="15.75">
      <c r="A63" s="80"/>
      <c r="B63" s="81"/>
      <c r="C63" s="283"/>
      <c r="D63" s="81"/>
      <c r="E63" s="81"/>
      <c r="F63" s="82"/>
      <c r="G63" s="188"/>
    </row>
    <row r="64" spans="1:7" ht="26.1" customHeight="1">
      <c r="B64" s="41" t="s">
        <v>236</v>
      </c>
      <c r="C64" s="40"/>
      <c r="D64" s="287"/>
      <c r="E64" s="287"/>
      <c r="F64" s="68"/>
      <c r="G64" s="196"/>
    </row>
    <row r="65" spans="1:7">
      <c r="C65" s="5"/>
      <c r="F65" s="13"/>
      <c r="G65" s="197"/>
    </row>
    <row r="66" spans="1:7" ht="26.1" customHeight="1">
      <c r="B66" s="317" t="s">
        <v>237</v>
      </c>
      <c r="C66" s="317"/>
      <c r="D66" s="317"/>
      <c r="E66" s="317"/>
      <c r="F66" s="317"/>
      <c r="G66" s="198"/>
    </row>
    <row r="67" spans="1:7">
      <c r="B67" s="294"/>
      <c r="C67" s="294"/>
      <c r="D67" s="294"/>
      <c r="E67" s="294"/>
      <c r="F67" s="294"/>
      <c r="G67" s="198"/>
    </row>
    <row r="68" spans="1:7" ht="51.95" customHeight="1">
      <c r="B68" s="317" t="s">
        <v>238</v>
      </c>
      <c r="C68" s="343"/>
      <c r="D68" s="343"/>
      <c r="E68" s="343"/>
      <c r="F68" s="343"/>
      <c r="G68" s="196"/>
    </row>
    <row r="69" spans="1:7">
      <c r="B69" s="285"/>
      <c r="C69" s="294"/>
      <c r="D69" s="294"/>
      <c r="E69" s="294"/>
      <c r="F69" s="294"/>
      <c r="G69" s="196"/>
    </row>
    <row r="70" spans="1:7" ht="39" customHeight="1">
      <c r="B70" s="317" t="s">
        <v>686</v>
      </c>
      <c r="C70" s="343"/>
      <c r="D70" s="343"/>
      <c r="E70" s="343"/>
      <c r="F70" s="343"/>
      <c r="G70" s="198"/>
    </row>
    <row r="71" spans="1:7">
      <c r="B71" s="294"/>
      <c r="C71" s="294"/>
      <c r="D71" s="294"/>
      <c r="E71" s="294"/>
      <c r="F71" s="294"/>
      <c r="G71" s="198"/>
    </row>
    <row r="72" spans="1:7" ht="39" customHeight="1">
      <c r="B72" s="346" t="s">
        <v>240</v>
      </c>
      <c r="C72" s="346"/>
      <c r="D72" s="346"/>
      <c r="E72" s="346"/>
      <c r="F72" s="346"/>
      <c r="G72" s="198"/>
    </row>
    <row r="73" spans="1:7">
      <c r="B73" s="294"/>
      <c r="C73" s="294"/>
      <c r="D73" s="294"/>
      <c r="E73" s="294"/>
      <c r="F73" s="294"/>
      <c r="G73" s="198"/>
    </row>
    <row r="74" spans="1:7" ht="39" customHeight="1">
      <c r="B74" s="319" t="s">
        <v>687</v>
      </c>
      <c r="C74" s="319"/>
      <c r="D74" s="319"/>
      <c r="E74" s="319"/>
      <c r="F74" s="319"/>
      <c r="G74" s="200"/>
    </row>
    <row r="75" spans="1:7">
      <c r="B75" s="281"/>
      <c r="C75" s="281"/>
      <c r="D75" s="281"/>
      <c r="E75" s="281"/>
      <c r="F75" s="281"/>
      <c r="G75" s="200"/>
    </row>
    <row r="76" spans="1:7" ht="12.75" customHeight="1">
      <c r="A76" s="53"/>
      <c r="B76" s="319" t="s">
        <v>242</v>
      </c>
      <c r="C76" s="319"/>
      <c r="D76" s="319"/>
      <c r="E76" s="319"/>
      <c r="F76" s="319"/>
      <c r="G76" s="199"/>
    </row>
    <row r="77" spans="1:7" ht="39" customHeight="1">
      <c r="A77" s="53"/>
      <c r="B77" s="288"/>
      <c r="C77" s="288"/>
      <c r="D77" s="288"/>
      <c r="E77" s="288"/>
      <c r="F77" s="288"/>
      <c r="G77" s="234"/>
    </row>
    <row r="78" spans="1:7" ht="65.099999999999994" customHeight="1">
      <c r="A78" s="53"/>
      <c r="B78" s="319" t="s">
        <v>243</v>
      </c>
      <c r="C78" s="319"/>
      <c r="D78" s="319"/>
      <c r="E78" s="319"/>
      <c r="F78" s="319"/>
      <c r="G78" s="199"/>
    </row>
    <row r="79" spans="1:7" ht="12.95" customHeight="1">
      <c r="A79" s="53"/>
      <c r="B79" s="357" t="s">
        <v>688</v>
      </c>
      <c r="C79" s="357"/>
      <c r="D79" s="357"/>
      <c r="E79" s="357"/>
      <c r="F79" s="357"/>
      <c r="G79" s="199"/>
    </row>
    <row r="80" spans="1:7">
      <c r="A80" s="53"/>
      <c r="B80" s="357" t="s">
        <v>689</v>
      </c>
      <c r="C80" s="357"/>
      <c r="D80" s="357"/>
      <c r="E80" s="357"/>
      <c r="F80" s="357"/>
      <c r="G80" s="199"/>
    </row>
    <row r="81" spans="1:7" ht="26.1" customHeight="1">
      <c r="A81" s="53"/>
      <c r="B81" s="357" t="s">
        <v>690</v>
      </c>
      <c r="C81" s="357"/>
      <c r="D81" s="357"/>
      <c r="E81" s="357"/>
      <c r="F81" s="357"/>
      <c r="G81" s="199"/>
    </row>
    <row r="82" spans="1:7">
      <c r="A82" s="53"/>
      <c r="B82" s="281"/>
      <c r="C82" s="281"/>
      <c r="D82" s="281"/>
      <c r="E82" s="281"/>
      <c r="F82" s="281"/>
      <c r="G82" s="199"/>
    </row>
    <row r="83" spans="1:7" ht="39" customHeight="1">
      <c r="A83" s="53"/>
      <c r="B83" s="319" t="s">
        <v>246</v>
      </c>
      <c r="C83" s="319"/>
      <c r="D83" s="319"/>
      <c r="E83" s="319"/>
      <c r="F83" s="319"/>
      <c r="G83" s="199"/>
    </row>
    <row r="84" spans="1:7">
      <c r="A84" s="53"/>
      <c r="B84" s="281"/>
      <c r="C84" s="281"/>
      <c r="D84" s="281"/>
      <c r="E84" s="281"/>
      <c r="F84" s="281"/>
      <c r="G84" s="199"/>
    </row>
    <row r="85" spans="1:7" ht="65.099999999999994" customHeight="1">
      <c r="A85" s="53"/>
      <c r="B85" s="319" t="s">
        <v>247</v>
      </c>
      <c r="C85" s="319"/>
      <c r="D85" s="319"/>
      <c r="E85" s="319"/>
      <c r="F85" s="319"/>
      <c r="G85" s="199"/>
    </row>
    <row r="86" spans="1:7">
      <c r="B86" s="281"/>
      <c r="C86" s="281"/>
      <c r="D86" s="281"/>
      <c r="E86" s="281"/>
      <c r="F86" s="281"/>
      <c r="G86" s="200"/>
    </row>
    <row r="87" spans="1:7">
      <c r="B87" s="327" t="s">
        <v>691</v>
      </c>
      <c r="C87" s="327"/>
      <c r="D87" s="327"/>
      <c r="E87" s="327"/>
      <c r="F87" s="327"/>
      <c r="G87" s="200"/>
    </row>
    <row r="88" spans="1:7">
      <c r="B88" s="281"/>
      <c r="C88" s="281"/>
      <c r="D88" s="281"/>
      <c r="E88" s="281"/>
      <c r="F88" s="281"/>
      <c r="G88" s="200"/>
    </row>
    <row r="89" spans="1:7" ht="15.75">
      <c r="A89" s="325" t="s">
        <v>0</v>
      </c>
      <c r="B89" s="325"/>
      <c r="C89" s="325"/>
      <c r="D89" s="325"/>
      <c r="E89" s="325"/>
      <c r="F89" s="325"/>
      <c r="G89" s="188"/>
    </row>
    <row r="90" spans="1:7" ht="15.75">
      <c r="A90" s="325" t="s">
        <v>1</v>
      </c>
      <c r="B90" s="325"/>
      <c r="C90" s="325"/>
      <c r="D90" s="325"/>
      <c r="E90" s="325"/>
      <c r="F90" s="325"/>
      <c r="G90" s="188"/>
    </row>
    <row r="91" spans="1:7" ht="15">
      <c r="A91" s="80"/>
      <c r="B91" s="81"/>
      <c r="C91" s="81"/>
      <c r="D91" s="71"/>
      <c r="E91" s="81"/>
      <c r="F91" s="81"/>
      <c r="G91" s="188"/>
    </row>
    <row r="92" spans="1:7" ht="15.75">
      <c r="A92" s="325" t="s">
        <v>235</v>
      </c>
      <c r="B92" s="325"/>
      <c r="C92" s="325"/>
      <c r="D92" s="325"/>
      <c r="E92" s="325"/>
      <c r="F92" s="325"/>
      <c r="G92" s="188"/>
    </row>
    <row r="93" spans="1:7" ht="15.75">
      <c r="A93" s="80"/>
      <c r="B93" s="81"/>
      <c r="C93" s="283"/>
      <c r="D93" s="81"/>
      <c r="E93" s="81"/>
      <c r="F93" s="82"/>
      <c r="G93" s="188"/>
    </row>
    <row r="94" spans="1:7">
      <c r="B94" s="39" t="s">
        <v>248</v>
      </c>
      <c r="G94" s="186"/>
    </row>
    <row r="95" spans="1:7">
      <c r="B95" s="39"/>
      <c r="G95" s="186"/>
    </row>
    <row r="96" spans="1:7" ht="13.5" customHeight="1">
      <c r="B96" s="7" t="s">
        <v>249</v>
      </c>
      <c r="G96" s="186"/>
    </row>
    <row r="97" spans="2:7">
      <c r="B97" s="7" t="s">
        <v>267</v>
      </c>
      <c r="G97" s="186"/>
    </row>
    <row r="98" spans="2:7" ht="13.5" thickBot="1">
      <c r="B98" s="50" t="s">
        <v>251</v>
      </c>
      <c r="C98" s="348" t="s">
        <v>252</v>
      </c>
      <c r="D98" s="349"/>
      <c r="G98" s="186"/>
    </row>
    <row r="99" spans="2:7" ht="13.5" thickTop="1">
      <c r="B99" s="49" t="s">
        <v>253</v>
      </c>
      <c r="C99" s="46">
        <v>0.02</v>
      </c>
      <c r="D99" s="47"/>
      <c r="G99" s="186"/>
    </row>
    <row r="100" spans="2:7">
      <c r="B100" s="45" t="s">
        <v>254</v>
      </c>
      <c r="C100" s="43">
        <v>0.02</v>
      </c>
      <c r="D100" s="44"/>
      <c r="G100" s="186"/>
    </row>
    <row r="101" spans="2:7">
      <c r="B101" s="45" t="s">
        <v>255</v>
      </c>
      <c r="C101" s="43">
        <v>0.02</v>
      </c>
      <c r="D101" s="44"/>
      <c r="G101" s="186"/>
    </row>
    <row r="102" spans="2:7">
      <c r="B102" s="45" t="s">
        <v>692</v>
      </c>
      <c r="C102" s="43">
        <v>0.02</v>
      </c>
      <c r="D102" s="44"/>
      <c r="G102" s="186"/>
    </row>
    <row r="103" spans="2:7">
      <c r="B103" s="45" t="s">
        <v>258</v>
      </c>
      <c r="C103" s="43">
        <v>0.02</v>
      </c>
      <c r="D103" s="44"/>
      <c r="G103" s="186"/>
    </row>
    <row r="104" spans="2:7">
      <c r="B104" s="45" t="s">
        <v>259</v>
      </c>
      <c r="C104" s="43">
        <v>0.02</v>
      </c>
      <c r="D104" s="44"/>
      <c r="G104" s="186"/>
    </row>
    <row r="105" spans="2:7">
      <c r="B105" s="45" t="s">
        <v>260</v>
      </c>
      <c r="C105" s="43">
        <v>0.02</v>
      </c>
      <c r="D105" s="44"/>
      <c r="G105" s="186"/>
    </row>
    <row r="106" spans="2:7">
      <c r="B106" s="45" t="s">
        <v>261</v>
      </c>
      <c r="C106" s="43">
        <v>0.02</v>
      </c>
      <c r="D106" s="44"/>
      <c r="G106" s="186"/>
    </row>
    <row r="107" spans="2:7">
      <c r="B107" s="45" t="s">
        <v>262</v>
      </c>
      <c r="C107" s="43">
        <v>0.04</v>
      </c>
      <c r="D107" s="44"/>
      <c r="G107" s="186"/>
    </row>
    <row r="108" spans="2:7">
      <c r="B108" s="45" t="s">
        <v>263</v>
      </c>
      <c r="C108" s="43">
        <v>0.04</v>
      </c>
      <c r="D108" s="44"/>
      <c r="G108" s="186"/>
    </row>
    <row r="109" spans="2:7">
      <c r="B109" s="270" t="s">
        <v>264</v>
      </c>
      <c r="G109" s="186"/>
    </row>
    <row r="110" spans="2:7">
      <c r="B110" s="4"/>
      <c r="G110" s="186"/>
    </row>
    <row r="111" spans="2:7">
      <c r="G111" s="186"/>
    </row>
    <row r="112" spans="2:7">
      <c r="B112" s="39" t="s">
        <v>265</v>
      </c>
      <c r="G112" s="186"/>
    </row>
    <row r="113" spans="2:7">
      <c r="G113" s="186"/>
    </row>
    <row r="114" spans="2:7" ht="12.75" customHeight="1">
      <c r="B114" s="7" t="s">
        <v>266</v>
      </c>
      <c r="G114" s="186"/>
    </row>
    <row r="115" spans="2:7">
      <c r="B115" s="7" t="s">
        <v>267</v>
      </c>
      <c r="G115" s="186"/>
    </row>
    <row r="116" spans="2:7">
      <c r="B116" s="56" t="s">
        <v>251</v>
      </c>
      <c r="C116" s="347" t="s">
        <v>268</v>
      </c>
      <c r="D116" s="347"/>
      <c r="G116" s="186"/>
    </row>
    <row r="117" spans="2:7" ht="15">
      <c r="B117" s="271" t="s">
        <v>269</v>
      </c>
      <c r="C117" s="58" t="s">
        <v>270</v>
      </c>
      <c r="D117" s="47"/>
      <c r="G117" s="186"/>
    </row>
    <row r="118" spans="2:7" ht="14.25">
      <c r="B118" s="272" t="s">
        <v>271</v>
      </c>
      <c r="C118" s="62" t="s">
        <v>270</v>
      </c>
      <c r="D118" s="44"/>
      <c r="G118" s="186"/>
    </row>
    <row r="119" spans="2:7" ht="14.25">
      <c r="B119" s="273" t="s">
        <v>272</v>
      </c>
      <c r="C119" s="62" t="s">
        <v>273</v>
      </c>
      <c r="D119" s="44"/>
      <c r="G119" s="186"/>
    </row>
    <row r="120" spans="2:7" ht="14.25">
      <c r="B120" s="272" t="s">
        <v>274</v>
      </c>
      <c r="C120" s="62" t="s">
        <v>275</v>
      </c>
      <c r="D120" s="44"/>
      <c r="G120" s="186"/>
    </row>
    <row r="121" spans="2:7" ht="14.25">
      <c r="B121" s="272" t="s">
        <v>276</v>
      </c>
      <c r="C121" s="62" t="s">
        <v>275</v>
      </c>
      <c r="D121" s="44"/>
      <c r="G121" s="186"/>
    </row>
    <row r="122" spans="2:7" ht="14.25">
      <c r="B122" s="272" t="s">
        <v>277</v>
      </c>
      <c r="C122" s="62" t="s">
        <v>275</v>
      </c>
      <c r="D122" s="44"/>
      <c r="G122" s="186"/>
    </row>
    <row r="123" spans="2:7" ht="14.25">
      <c r="B123" s="273" t="s">
        <v>278</v>
      </c>
      <c r="C123" s="62" t="s">
        <v>275</v>
      </c>
      <c r="D123" s="44"/>
      <c r="G123" s="186"/>
    </row>
    <row r="124" spans="2:7" ht="14.25">
      <c r="B124" s="272" t="s">
        <v>279</v>
      </c>
      <c r="C124" s="62" t="s">
        <v>275</v>
      </c>
      <c r="D124" s="44"/>
      <c r="G124" s="186"/>
    </row>
    <row r="125" spans="2:7" ht="14.25">
      <c r="B125" s="272" t="s">
        <v>280</v>
      </c>
      <c r="C125" s="62" t="s">
        <v>273</v>
      </c>
      <c r="D125" s="44"/>
      <c r="G125" s="186"/>
    </row>
    <row r="126" spans="2:7" ht="14.25">
      <c r="B126" s="272" t="s">
        <v>281</v>
      </c>
      <c r="C126" s="62" t="s">
        <v>273</v>
      </c>
      <c r="D126" s="44"/>
      <c r="G126" s="186"/>
    </row>
    <row r="127" spans="2:7" ht="14.25">
      <c r="B127" s="272" t="s">
        <v>282</v>
      </c>
      <c r="C127" s="62" t="s">
        <v>283</v>
      </c>
      <c r="D127" s="44"/>
      <c r="G127" s="186"/>
    </row>
    <row r="128" spans="2:7" ht="14.25">
      <c r="B128" s="273" t="s">
        <v>284</v>
      </c>
      <c r="C128" s="62" t="s">
        <v>285</v>
      </c>
      <c r="D128" s="44"/>
      <c r="G128" s="186"/>
    </row>
    <row r="129" spans="2:7" ht="14.25">
      <c r="B129" s="272" t="s">
        <v>286</v>
      </c>
      <c r="C129" s="62" t="s">
        <v>275</v>
      </c>
      <c r="D129" s="44"/>
      <c r="G129" s="186"/>
    </row>
    <row r="130" spans="2:7" ht="14.25">
      <c r="B130" s="272" t="s">
        <v>287</v>
      </c>
      <c r="C130" s="62" t="s">
        <v>288</v>
      </c>
      <c r="D130" s="44"/>
      <c r="G130" s="186"/>
    </row>
    <row r="131" spans="2:7" ht="14.25">
      <c r="B131" s="272" t="s">
        <v>289</v>
      </c>
      <c r="C131" s="62" t="s">
        <v>290</v>
      </c>
      <c r="D131" s="44"/>
      <c r="G131" s="186"/>
    </row>
    <row r="132" spans="2:7" ht="14.25">
      <c r="B132" s="272" t="s">
        <v>291</v>
      </c>
      <c r="C132" s="62" t="s">
        <v>288</v>
      </c>
      <c r="D132" s="44"/>
      <c r="G132" s="186"/>
    </row>
    <row r="133" spans="2:7" ht="14.25">
      <c r="B133" s="272" t="s">
        <v>292</v>
      </c>
      <c r="C133" s="62" t="s">
        <v>293</v>
      </c>
      <c r="D133" s="44"/>
      <c r="G133" s="186"/>
    </row>
    <row r="134" spans="2:7" ht="14.25">
      <c r="B134" s="272" t="s">
        <v>294</v>
      </c>
      <c r="C134" s="62" t="s">
        <v>295</v>
      </c>
      <c r="D134" s="44"/>
      <c r="G134" s="186"/>
    </row>
    <row r="135" spans="2:7" ht="14.25">
      <c r="B135" s="272" t="s">
        <v>296</v>
      </c>
      <c r="C135" s="62" t="s">
        <v>297</v>
      </c>
      <c r="D135" s="44"/>
      <c r="G135" s="186"/>
    </row>
    <row r="136" spans="2:7" ht="14.25">
      <c r="B136" s="273" t="s">
        <v>298</v>
      </c>
      <c r="C136" s="62" t="s">
        <v>299</v>
      </c>
      <c r="D136" s="44"/>
      <c r="G136" s="186"/>
    </row>
    <row r="137" spans="2:7" ht="14.25">
      <c r="B137" s="272" t="s">
        <v>300</v>
      </c>
      <c r="C137" s="62" t="s">
        <v>301</v>
      </c>
      <c r="D137" s="44"/>
      <c r="G137" s="186"/>
    </row>
    <row r="138" spans="2:7" ht="14.25">
      <c r="B138" s="272" t="s">
        <v>302</v>
      </c>
      <c r="C138" s="62" t="s">
        <v>303</v>
      </c>
      <c r="D138" s="44"/>
      <c r="G138" s="186"/>
    </row>
    <row r="139" spans="2:7" ht="14.25">
      <c r="B139" s="272" t="s">
        <v>304</v>
      </c>
      <c r="C139" s="62" t="s">
        <v>305</v>
      </c>
      <c r="D139" s="44"/>
      <c r="G139" s="186"/>
    </row>
    <row r="140" spans="2:7" ht="14.25">
      <c r="B140" s="272" t="s">
        <v>306</v>
      </c>
      <c r="C140" s="62" t="s">
        <v>303</v>
      </c>
      <c r="D140" s="44"/>
      <c r="G140" s="186"/>
    </row>
    <row r="141" spans="2:7" ht="14.25">
      <c r="B141" s="272" t="s">
        <v>307</v>
      </c>
      <c r="C141" s="62" t="s">
        <v>308</v>
      </c>
      <c r="D141" s="44"/>
      <c r="G141" s="186"/>
    </row>
    <row r="142" spans="2:7" ht="14.25">
      <c r="B142" s="272" t="s">
        <v>309</v>
      </c>
      <c r="C142" s="62" t="s">
        <v>310</v>
      </c>
      <c r="D142" s="44"/>
      <c r="G142" s="186"/>
    </row>
    <row r="143" spans="2:7" ht="14.25">
      <c r="B143" s="273" t="s">
        <v>311</v>
      </c>
      <c r="C143" s="62" t="s">
        <v>308</v>
      </c>
      <c r="D143" s="44"/>
      <c r="G143" s="186"/>
    </row>
    <row r="144" spans="2:7" ht="14.25">
      <c r="B144" s="272" t="s">
        <v>312</v>
      </c>
      <c r="C144" s="62" t="s">
        <v>313</v>
      </c>
      <c r="D144" s="44"/>
      <c r="G144" s="186"/>
    </row>
    <row r="145" spans="1:7" ht="14.25">
      <c r="B145" s="272" t="s">
        <v>314</v>
      </c>
      <c r="C145" s="62" t="s">
        <v>313</v>
      </c>
      <c r="D145" s="44"/>
      <c r="G145" s="186"/>
    </row>
    <row r="146" spans="1:7" ht="14.25">
      <c r="B146" s="272" t="s">
        <v>315</v>
      </c>
      <c r="C146" s="62" t="s">
        <v>316</v>
      </c>
      <c r="D146" s="44"/>
      <c r="G146" s="186"/>
    </row>
    <row r="147" spans="1:7" ht="14.25">
      <c r="B147" s="272" t="s">
        <v>317</v>
      </c>
      <c r="C147" s="62" t="s">
        <v>316</v>
      </c>
      <c r="D147" s="44"/>
      <c r="G147" s="186"/>
    </row>
    <row r="148" spans="1:7">
      <c r="G148" s="186"/>
    </row>
    <row r="149" spans="1:7">
      <c r="B149" s="39" t="s">
        <v>693</v>
      </c>
      <c r="G149" s="186"/>
    </row>
    <row r="150" spans="1:7" ht="12.75" customHeight="1">
      <c r="G150" s="186"/>
    </row>
    <row r="151" spans="1:7">
      <c r="B151" s="7" t="s">
        <v>694</v>
      </c>
      <c r="G151" s="186"/>
    </row>
    <row r="152" spans="1:7">
      <c r="B152" s="7" t="s">
        <v>695</v>
      </c>
      <c r="G152" s="186"/>
    </row>
    <row r="153" spans="1:7">
      <c r="B153" s="56" t="s">
        <v>251</v>
      </c>
      <c r="C153" s="347" t="s">
        <v>696</v>
      </c>
      <c r="D153" s="347"/>
      <c r="G153" s="186"/>
    </row>
    <row r="154" spans="1:7">
      <c r="B154" s="271" t="s">
        <v>697</v>
      </c>
      <c r="C154" s="58" t="s">
        <v>698</v>
      </c>
      <c r="D154" s="47"/>
      <c r="G154" s="186"/>
    </row>
    <row r="155" spans="1:7">
      <c r="B155" s="272" t="s">
        <v>699</v>
      </c>
      <c r="C155" s="62" t="s">
        <v>698</v>
      </c>
      <c r="D155" s="44"/>
      <c r="G155" s="186"/>
    </row>
    <row r="156" spans="1:7">
      <c r="B156" s="273" t="s">
        <v>700</v>
      </c>
      <c r="C156" s="62" t="s">
        <v>698</v>
      </c>
      <c r="D156" s="44"/>
      <c r="G156" s="186"/>
    </row>
    <row r="157" spans="1:7">
      <c r="G157" s="186"/>
    </row>
    <row r="158" spans="1:7" ht="18">
      <c r="A158" s="318" t="s">
        <v>318</v>
      </c>
      <c r="B158" s="318"/>
      <c r="C158" s="318"/>
      <c r="D158" s="318"/>
      <c r="E158" s="318"/>
      <c r="F158" s="318"/>
      <c r="G158" s="188"/>
    </row>
    <row r="159" spans="1:7" ht="18">
      <c r="A159" s="53"/>
      <c r="C159" s="284"/>
      <c r="G159" s="202"/>
    </row>
    <row r="160" spans="1:7">
      <c r="A160" s="53"/>
      <c r="B160" s="319" t="s">
        <v>84</v>
      </c>
      <c r="C160" s="320"/>
      <c r="D160" s="321"/>
      <c r="E160" s="321"/>
      <c r="F160" s="321"/>
      <c r="G160" s="202"/>
    </row>
    <row r="161" spans="1:7" ht="13.5" thickBot="1">
      <c r="A161" s="53"/>
      <c r="G161" s="202"/>
    </row>
    <row r="162" spans="1:7" ht="27" thickTop="1" thickBot="1">
      <c r="A162" s="83" t="s">
        <v>5</v>
      </c>
      <c r="B162" s="322" t="s">
        <v>85</v>
      </c>
      <c r="C162" s="322"/>
      <c r="D162" s="323"/>
      <c r="E162" s="323"/>
      <c r="F162" s="323"/>
      <c r="G162" s="202"/>
    </row>
    <row r="163" spans="1:7" ht="13.5" thickTop="1">
      <c r="A163" s="304"/>
      <c r="B163" s="324"/>
      <c r="C163" s="324"/>
      <c r="D163" s="324"/>
      <c r="E163" s="324"/>
      <c r="F163" s="324"/>
      <c r="G163" s="202"/>
    </row>
    <row r="164" spans="1:7">
      <c r="A164" s="305"/>
      <c r="B164" s="328"/>
      <c r="C164" s="328"/>
      <c r="D164" s="328"/>
      <c r="E164" s="328"/>
      <c r="F164" s="328"/>
      <c r="G164" s="202"/>
    </row>
    <row r="165" spans="1:7">
      <c r="A165" s="305"/>
      <c r="B165" s="328"/>
      <c r="C165" s="328"/>
      <c r="D165" s="328"/>
      <c r="E165" s="328"/>
      <c r="F165" s="328"/>
      <c r="G165" s="202"/>
    </row>
    <row r="166" spans="1:7">
      <c r="A166" s="305"/>
      <c r="B166" s="328"/>
      <c r="C166" s="328"/>
      <c r="D166" s="328"/>
      <c r="E166" s="328"/>
      <c r="F166" s="328"/>
      <c r="G166" s="202"/>
    </row>
    <row r="167" spans="1:7">
      <c r="A167" s="305"/>
      <c r="B167" s="328"/>
      <c r="C167" s="328"/>
      <c r="D167" s="328"/>
      <c r="E167" s="328"/>
      <c r="F167" s="328"/>
      <c r="G167" s="186"/>
    </row>
    <row r="168" spans="1:7">
      <c r="A168" s="305"/>
      <c r="B168" s="328"/>
      <c r="C168" s="328"/>
      <c r="D168" s="328"/>
      <c r="E168" s="328"/>
      <c r="F168" s="328"/>
      <c r="G168" s="186"/>
    </row>
  </sheetData>
  <sheetProtection algorithmName="SHA-512" hashValue="ZFZYp4Jri6pOKTn7Tlfws2w0GEDW9QpJzoLDnP73GmBe+pE8Ggf7jIBcxujTnKKbO4d047POePvXVNMjd1jHMA==" saltValue="ENjopic3s+/ucuCSNWcpow==" spinCount="100000" sheet="1" objects="1" scenarios="1"/>
  <protectedRanges>
    <protectedRange algorithmName="SHA-512" hashValue="Xx8zjGBUlPv7t/lSyYmc0swQclSvim6QmSDLMXUc08GV29PcSr0urgIkCd5n1fT/8GF9E9W4xPAGFZjI880Mng==" saltValue="BoV5kMccWXz2HidKvV70yg==" spinCount="100000" sqref="E14:E26 E40:E52" name="Range1_2"/>
    <protectedRange algorithmName="SHA-512" hashValue="SGMFSp5KCJMPS7XDPWrejJQzb24bRyMDRxIsRxvMgpAXoEffGhlggnR7UTyq/fKFmJuGlksF+lrtrIiSqZM+JQ==" saltValue="ZQzuMX9/KmALm8LPPQcBgA==" spinCount="100000" sqref="A163:F168" name="Range2_1"/>
    <protectedRange algorithmName="SHA-512" hashValue="Ulx1MoIP23a2ljs8vY0MvOg6X7OaFovRz9BNAzNMSYtim5uY6fRmR67ykX8TbB8m2ldD/SDvb4IGj7Y11bwlgA==" saltValue="qiXz0DUgu5xPunqTL5wrUg==" spinCount="100000" sqref="E36:E37" name="Range1_1_1"/>
  </protectedRanges>
  <mergeCells count="40">
    <mergeCell ref="C98:D98"/>
    <mergeCell ref="A60:F60"/>
    <mergeCell ref="A1:G1"/>
    <mergeCell ref="A3:F3"/>
    <mergeCell ref="A4:F4"/>
    <mergeCell ref="A6:F6"/>
    <mergeCell ref="A7:F7"/>
    <mergeCell ref="A10:F10"/>
    <mergeCell ref="D54:F54"/>
    <mergeCell ref="D28:F28"/>
    <mergeCell ref="D56:F56"/>
    <mergeCell ref="A59:F59"/>
    <mergeCell ref="A62:F62"/>
    <mergeCell ref="B80:F80"/>
    <mergeCell ref="B87:F87"/>
    <mergeCell ref="A89:F89"/>
    <mergeCell ref="A92:F92"/>
    <mergeCell ref="B83:F83"/>
    <mergeCell ref="B66:F66"/>
    <mergeCell ref="B68:F68"/>
    <mergeCell ref="B70:F70"/>
    <mergeCell ref="B72:F72"/>
    <mergeCell ref="B74:F74"/>
    <mergeCell ref="B76:F76"/>
    <mergeCell ref="B78:F78"/>
    <mergeCell ref="B79:F79"/>
    <mergeCell ref="B81:F81"/>
    <mergeCell ref="B85:F85"/>
    <mergeCell ref="A90:F90"/>
    <mergeCell ref="C116:D116"/>
    <mergeCell ref="C153:D153"/>
    <mergeCell ref="A158:F158"/>
    <mergeCell ref="B160:F160"/>
    <mergeCell ref="B162:F162"/>
    <mergeCell ref="B168:F168"/>
    <mergeCell ref="B163:F163"/>
    <mergeCell ref="B164:F164"/>
    <mergeCell ref="B165:F165"/>
    <mergeCell ref="B166:F166"/>
    <mergeCell ref="B167:F167"/>
  </mergeCells>
  <pageMargins left="0.7" right="0.7" top="0.75" bottom="0.75" header="0.3" footer="0.3"/>
  <pageSetup scale="62" orientation="portrait" r:id="rId1"/>
  <rowBreaks count="2" manualBreakCount="2">
    <brk id="56" max="16383" man="1"/>
    <brk id="8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6F9E-02A0-4D25-86A6-EC3A6882F015}">
  <dimension ref="A1:H361"/>
  <sheetViews>
    <sheetView view="pageBreakPreview" zoomScale="87" zoomScaleNormal="100" zoomScaleSheetLayoutView="87" workbookViewId="0">
      <selection activeCell="E14" sqref="E14"/>
    </sheetView>
  </sheetViews>
  <sheetFormatPr defaultRowHeight="12.75"/>
  <cols>
    <col min="1" max="1" width="10.7109375" customWidth="1"/>
    <col min="2" max="2" width="38.5703125" customWidth="1"/>
    <col min="3" max="3" width="19.5703125" customWidth="1"/>
    <col min="4" max="4" width="12.7109375" customWidth="1"/>
    <col min="5" max="5" width="21.7109375" customWidth="1"/>
    <col min="6" max="6" width="12.7109375" customWidth="1"/>
    <col min="7" max="7" width="13" customWidth="1"/>
    <col min="8" max="8" width="17.7109375" customWidth="1"/>
  </cols>
  <sheetData>
    <row r="1" spans="1:8" s="130" customFormat="1" ht="39.950000000000003" customHeight="1">
      <c r="A1" s="358" t="s">
        <v>911</v>
      </c>
      <c r="B1" s="358"/>
      <c r="C1" s="358"/>
      <c r="D1" s="358"/>
      <c r="E1" s="358"/>
      <c r="F1" s="358"/>
      <c r="G1" s="358"/>
      <c r="H1" s="358"/>
    </row>
    <row r="2" spans="1:8">
      <c r="A2" s="53"/>
      <c r="B2" s="53"/>
      <c r="C2" s="53"/>
      <c r="D2" s="53"/>
      <c r="E2" s="53"/>
      <c r="F2" s="53"/>
      <c r="G2" s="53"/>
      <c r="H2" s="186"/>
    </row>
    <row r="3" spans="1:8" ht="18">
      <c r="A3" s="318" t="s">
        <v>0</v>
      </c>
      <c r="B3" s="318"/>
      <c r="C3" s="318"/>
      <c r="D3" s="318"/>
      <c r="E3" s="318"/>
      <c r="F3" s="318"/>
      <c r="G3" s="318"/>
      <c r="H3" s="186"/>
    </row>
    <row r="4" spans="1:8" ht="18">
      <c r="A4" s="318" t="s">
        <v>1</v>
      </c>
      <c r="B4" s="318"/>
      <c r="C4" s="318"/>
      <c r="D4" s="318"/>
      <c r="E4" s="318"/>
      <c r="F4" s="318"/>
      <c r="G4" s="318"/>
      <c r="H4" s="186"/>
    </row>
    <row r="5" spans="1:8">
      <c r="A5" s="53"/>
      <c r="D5" s="13"/>
      <c r="H5" s="186"/>
    </row>
    <row r="6" spans="1:8" ht="18">
      <c r="A6" s="318" t="s">
        <v>320</v>
      </c>
      <c r="B6" s="318"/>
      <c r="C6" s="318"/>
      <c r="D6" s="318"/>
      <c r="E6" s="318"/>
      <c r="F6" s="318"/>
      <c r="G6" s="318"/>
      <c r="H6" s="186"/>
    </row>
    <row r="7" spans="1:8" ht="18">
      <c r="A7" s="318" t="s">
        <v>321</v>
      </c>
      <c r="B7" s="318"/>
      <c r="C7" s="318"/>
      <c r="D7" s="318"/>
      <c r="E7" s="318"/>
      <c r="F7" s="318"/>
      <c r="G7" s="318"/>
      <c r="H7" s="186"/>
    </row>
    <row r="8" spans="1:8" ht="18">
      <c r="A8" s="53"/>
      <c r="C8" s="284"/>
      <c r="F8" s="16"/>
      <c r="H8" s="186"/>
    </row>
    <row r="9" spans="1:8" ht="18">
      <c r="A9" s="318" t="s">
        <v>322</v>
      </c>
      <c r="B9" s="318"/>
      <c r="C9" s="318"/>
      <c r="D9" s="318"/>
      <c r="E9" s="318"/>
      <c r="F9" s="318"/>
      <c r="G9" s="318"/>
      <c r="H9" s="186"/>
    </row>
    <row r="10" spans="1:8" ht="14.25">
      <c r="A10" s="53"/>
      <c r="B10" s="6"/>
      <c r="F10" s="16"/>
      <c r="H10" s="186"/>
    </row>
    <row r="11" spans="1:8" ht="14.25">
      <c r="A11" s="53"/>
      <c r="E11" s="1"/>
      <c r="H11" s="186"/>
    </row>
    <row r="12" spans="1:8" ht="33.950000000000003" customHeight="1" thickBot="1">
      <c r="A12" s="78" t="s">
        <v>5</v>
      </c>
      <c r="B12" s="73" t="s">
        <v>6</v>
      </c>
      <c r="C12" s="73" t="s">
        <v>7</v>
      </c>
      <c r="D12" s="161" t="s">
        <v>701</v>
      </c>
      <c r="E12" s="72" t="s">
        <v>195</v>
      </c>
      <c r="F12" s="12" t="s">
        <v>324</v>
      </c>
      <c r="G12" s="185" t="s">
        <v>37</v>
      </c>
      <c r="H12" s="227" t="s">
        <v>702</v>
      </c>
    </row>
    <row r="13" spans="1:8" ht="15.75" thickTop="1" thickBot="1">
      <c r="A13" s="79"/>
      <c r="B13" s="75"/>
      <c r="C13" s="76"/>
      <c r="D13" s="74"/>
      <c r="E13" s="75"/>
      <c r="F13" s="77"/>
      <c r="G13" s="74"/>
      <c r="H13" s="186"/>
    </row>
    <row r="14" spans="1:8" ht="13.5" thickBot="1">
      <c r="A14" s="54" t="s">
        <v>326</v>
      </c>
      <c r="B14" s="3" t="s">
        <v>327</v>
      </c>
      <c r="C14" s="4" t="s">
        <v>703</v>
      </c>
      <c r="D14" s="162">
        <v>1</v>
      </c>
      <c r="E14" s="302"/>
      <c r="F14" s="18" t="s">
        <v>329</v>
      </c>
      <c r="G14" s="4" t="s">
        <v>330</v>
      </c>
      <c r="H14" s="232">
        <f>D14*E14</f>
        <v>0</v>
      </c>
    </row>
    <row r="15" spans="1:8" ht="15" thickBot="1">
      <c r="A15" s="53"/>
      <c r="B15" s="2"/>
      <c r="C15" s="14"/>
      <c r="D15" s="48"/>
      <c r="E15" s="212"/>
      <c r="F15" s="16"/>
      <c r="H15" s="186"/>
    </row>
    <row r="16" spans="1:8" ht="15" thickBot="1">
      <c r="A16" s="54" t="s">
        <v>331</v>
      </c>
      <c r="B16" s="3" t="s">
        <v>704</v>
      </c>
      <c r="C16" s="4" t="s">
        <v>705</v>
      </c>
      <c r="D16" s="10">
        <v>1000</v>
      </c>
      <c r="E16" s="302"/>
      <c r="F16" s="18">
        <v>0.26</v>
      </c>
      <c r="G16" s="3" t="s">
        <v>464</v>
      </c>
      <c r="H16" s="232">
        <f>D16*E16</f>
        <v>0</v>
      </c>
    </row>
    <row r="17" spans="1:8" ht="13.5" thickBot="1">
      <c r="A17" s="53"/>
      <c r="B17" s="3"/>
      <c r="C17" s="4"/>
      <c r="D17" s="10"/>
      <c r="F17" s="18"/>
      <c r="G17" s="3"/>
      <c r="H17" s="186"/>
    </row>
    <row r="18" spans="1:8" ht="13.5" thickBot="1">
      <c r="A18" s="54" t="s">
        <v>335</v>
      </c>
      <c r="B18" s="3" t="s">
        <v>706</v>
      </c>
      <c r="C18" s="4" t="s">
        <v>707</v>
      </c>
      <c r="D18" s="10">
        <v>1000</v>
      </c>
      <c r="E18" s="302"/>
      <c r="F18" s="18">
        <v>0.23</v>
      </c>
      <c r="G18" s="3" t="s">
        <v>708</v>
      </c>
      <c r="H18" s="232">
        <f>D18*E18</f>
        <v>0</v>
      </c>
    </row>
    <row r="19" spans="1:8" ht="14.25">
      <c r="A19" s="53"/>
      <c r="B19" s="263" t="s">
        <v>709</v>
      </c>
      <c r="C19" s="4"/>
      <c r="D19" s="10"/>
      <c r="E19" s="4"/>
      <c r="F19" s="18">
        <v>9.7000000000000003E-2</v>
      </c>
      <c r="G19" s="3" t="s">
        <v>710</v>
      </c>
      <c r="H19" s="186"/>
    </row>
    <row r="20" spans="1:8" ht="13.5" thickBot="1">
      <c r="B20" s="3"/>
      <c r="C20" s="4"/>
      <c r="D20" s="10"/>
      <c r="F20" s="18"/>
      <c r="G20" s="3"/>
      <c r="H20" s="186"/>
    </row>
    <row r="21" spans="1:8" ht="15" thickBot="1">
      <c r="A21" s="54" t="s">
        <v>340</v>
      </c>
      <c r="B21" s="3" t="s">
        <v>711</v>
      </c>
      <c r="C21" t="s">
        <v>712</v>
      </c>
      <c r="D21" s="10">
        <v>1000</v>
      </c>
      <c r="E21" s="302"/>
      <c r="F21" s="18" t="s">
        <v>154</v>
      </c>
      <c r="G21" s="4" t="s">
        <v>537</v>
      </c>
      <c r="H21" s="232">
        <f>D21*E21</f>
        <v>0</v>
      </c>
    </row>
    <row r="22" spans="1:8" ht="13.5" thickBot="1">
      <c r="A22" s="53"/>
      <c r="B22" s="3"/>
      <c r="C22" s="4"/>
      <c r="D22" s="10"/>
      <c r="F22" s="18"/>
      <c r="G22" s="3"/>
      <c r="H22" s="186"/>
    </row>
    <row r="23" spans="1:8" ht="13.5" thickBot="1">
      <c r="A23" s="54" t="s">
        <v>343</v>
      </c>
      <c r="B23" s="3" t="s">
        <v>713</v>
      </c>
      <c r="C23" s="4" t="s">
        <v>714</v>
      </c>
      <c r="D23" s="10">
        <v>425</v>
      </c>
      <c r="E23" s="302"/>
      <c r="F23" s="18" t="s">
        <v>154</v>
      </c>
      <c r="G23" s="4" t="s">
        <v>537</v>
      </c>
      <c r="H23" s="232">
        <f>D23*E23</f>
        <v>0</v>
      </c>
    </row>
    <row r="24" spans="1:8" ht="14.25">
      <c r="A24" s="53"/>
      <c r="B24" s="263" t="s">
        <v>709</v>
      </c>
      <c r="C24" s="4"/>
      <c r="D24" s="10"/>
      <c r="E24" s="3"/>
      <c r="F24" s="18"/>
      <c r="G24" s="4"/>
      <c r="H24" s="186"/>
    </row>
    <row r="25" spans="1:8" ht="13.5" thickBot="1">
      <c r="B25" s="263"/>
      <c r="C25" s="4"/>
      <c r="D25" s="3"/>
      <c r="E25" s="3"/>
      <c r="F25" s="18"/>
      <c r="G25" s="4"/>
      <c r="H25" s="186"/>
    </row>
    <row r="26" spans="1:8" ht="13.5" thickBot="1">
      <c r="A26" s="54" t="s">
        <v>347</v>
      </c>
      <c r="B26" s="3" t="s">
        <v>332</v>
      </c>
      <c r="C26" s="4" t="s">
        <v>715</v>
      </c>
      <c r="D26" s="162">
        <v>2513</v>
      </c>
      <c r="E26" s="302"/>
      <c r="F26" s="18" t="s">
        <v>333</v>
      </c>
      <c r="G26" s="3" t="s">
        <v>334</v>
      </c>
      <c r="H26" s="232">
        <f>D26*E26</f>
        <v>0</v>
      </c>
    </row>
    <row r="27" spans="1:8" ht="15" thickBot="1">
      <c r="A27" s="53"/>
      <c r="B27" s="3"/>
      <c r="C27" s="4"/>
      <c r="D27" s="48"/>
      <c r="E27" s="212"/>
      <c r="F27" s="16"/>
      <c r="H27" s="186"/>
    </row>
    <row r="28" spans="1:8" ht="13.5" thickBot="1">
      <c r="A28" s="54" t="s">
        <v>350</v>
      </c>
      <c r="B28" s="3" t="s">
        <v>336</v>
      </c>
      <c r="C28" s="4" t="s">
        <v>337</v>
      </c>
      <c r="D28" s="163">
        <v>108</v>
      </c>
      <c r="E28" s="302"/>
      <c r="F28" s="19" t="s">
        <v>338</v>
      </c>
      <c r="G28" t="s">
        <v>339</v>
      </c>
      <c r="H28" s="232">
        <f>D28*E28</f>
        <v>0</v>
      </c>
    </row>
    <row r="29" spans="1:8" ht="13.5" thickBot="1">
      <c r="A29" s="53"/>
      <c r="B29" s="3"/>
      <c r="C29" s="4"/>
      <c r="D29" s="48"/>
      <c r="E29" s="213"/>
      <c r="F29" s="16"/>
      <c r="H29" s="186"/>
    </row>
    <row r="30" spans="1:8" ht="13.5" thickBot="1">
      <c r="A30" s="54" t="s">
        <v>354</v>
      </c>
      <c r="B30" s="3" t="s">
        <v>341</v>
      </c>
      <c r="C30" s="4" t="s">
        <v>342</v>
      </c>
      <c r="D30" s="162">
        <v>360</v>
      </c>
      <c r="E30" s="302"/>
      <c r="F30" s="18" t="s">
        <v>329</v>
      </c>
      <c r="H30" s="232">
        <f>D30*E30</f>
        <v>0</v>
      </c>
    </row>
    <row r="31" spans="1:8" ht="13.5" thickBot="1">
      <c r="A31" s="53"/>
      <c r="B31" s="3"/>
      <c r="C31" s="4"/>
      <c r="D31" s="48"/>
      <c r="E31" s="213"/>
      <c r="F31" s="16"/>
      <c r="H31" s="186"/>
    </row>
    <row r="32" spans="1:8" ht="13.5" thickBot="1">
      <c r="A32" s="54" t="s">
        <v>357</v>
      </c>
      <c r="B32" s="3" t="s">
        <v>344</v>
      </c>
      <c r="C32" s="4" t="s">
        <v>345</v>
      </c>
      <c r="D32" s="162">
        <v>7128</v>
      </c>
      <c r="E32" s="302"/>
      <c r="F32" s="18" t="s">
        <v>346</v>
      </c>
      <c r="G32" s="3" t="s">
        <v>339</v>
      </c>
      <c r="H32" s="232">
        <f>D32*E32</f>
        <v>0</v>
      </c>
    </row>
    <row r="33" spans="1:8" ht="13.5" thickBot="1">
      <c r="A33" s="53"/>
      <c r="B33" s="3"/>
      <c r="C33" s="4"/>
      <c r="D33" s="48"/>
      <c r="E33" s="213"/>
      <c r="F33" s="16"/>
      <c r="H33" s="186"/>
    </row>
    <row r="34" spans="1:8" ht="13.5" thickBot="1">
      <c r="A34" s="54" t="s">
        <v>360</v>
      </c>
      <c r="B34" s="3" t="s">
        <v>348</v>
      </c>
      <c r="C34" s="4" t="s">
        <v>716</v>
      </c>
      <c r="D34" s="162">
        <v>720</v>
      </c>
      <c r="E34" s="302"/>
      <c r="F34" s="18" t="s">
        <v>349</v>
      </c>
      <c r="G34" s="3" t="s">
        <v>339</v>
      </c>
      <c r="H34" s="232">
        <f>D34*E34</f>
        <v>0</v>
      </c>
    </row>
    <row r="35" spans="1:8" ht="13.5" thickBot="1">
      <c r="A35" s="53"/>
      <c r="B35" s="3"/>
      <c r="C35" s="4"/>
      <c r="D35" s="48"/>
      <c r="E35" s="213"/>
      <c r="F35" s="16"/>
      <c r="H35" s="186"/>
    </row>
    <row r="36" spans="1:8" ht="13.5" thickBot="1">
      <c r="A36" s="54" t="s">
        <v>362</v>
      </c>
      <c r="B36" s="3" t="s">
        <v>351</v>
      </c>
      <c r="C36" s="4" t="s">
        <v>352</v>
      </c>
      <c r="D36" s="162">
        <v>3646</v>
      </c>
      <c r="E36" s="302"/>
      <c r="F36" s="18" t="s">
        <v>353</v>
      </c>
      <c r="G36" s="3" t="s">
        <v>339</v>
      </c>
      <c r="H36" s="232">
        <f>D36*E36</f>
        <v>0</v>
      </c>
    </row>
    <row r="37" spans="1:8" ht="13.5" thickBot="1">
      <c r="A37" s="53"/>
      <c r="B37" s="3"/>
      <c r="C37" s="4"/>
      <c r="D37" s="48"/>
      <c r="E37" s="213"/>
      <c r="F37" s="16"/>
      <c r="H37" s="186"/>
    </row>
    <row r="38" spans="1:8" ht="13.5" thickBot="1">
      <c r="A38" s="54" t="s">
        <v>365</v>
      </c>
      <c r="B38" s="3" t="s">
        <v>355</v>
      </c>
      <c r="C38" s="4" t="s">
        <v>356</v>
      </c>
      <c r="D38" s="162">
        <v>5587</v>
      </c>
      <c r="E38" s="302"/>
      <c r="F38" s="18" t="s">
        <v>346</v>
      </c>
      <c r="G38" s="3" t="s">
        <v>339</v>
      </c>
      <c r="H38" s="232">
        <f>D38*E38</f>
        <v>0</v>
      </c>
    </row>
    <row r="39" spans="1:8" ht="13.5" thickBot="1">
      <c r="A39" s="53"/>
      <c r="B39" s="3"/>
      <c r="C39" s="4"/>
      <c r="D39" s="48"/>
      <c r="E39" s="213"/>
      <c r="F39" s="16"/>
      <c r="H39" s="186"/>
    </row>
    <row r="40" spans="1:8" ht="13.5" thickBot="1">
      <c r="A40" s="54" t="s">
        <v>369</v>
      </c>
      <c r="B40" s="3" t="s">
        <v>358</v>
      </c>
      <c r="C40" s="4" t="s">
        <v>359</v>
      </c>
      <c r="D40" s="162">
        <v>2398</v>
      </c>
      <c r="E40" s="302"/>
      <c r="F40" s="18" t="s">
        <v>353</v>
      </c>
      <c r="G40" s="3" t="s">
        <v>339</v>
      </c>
      <c r="H40" s="232">
        <f>D40*E40</f>
        <v>0</v>
      </c>
    </row>
    <row r="41" spans="1:8" ht="13.5" thickBot="1">
      <c r="A41" s="53"/>
      <c r="B41" s="3"/>
      <c r="C41" s="4"/>
      <c r="D41" s="48"/>
      <c r="E41" s="213"/>
      <c r="F41" s="16"/>
      <c r="H41" s="186"/>
    </row>
    <row r="42" spans="1:8" ht="13.5" thickBot="1">
      <c r="A42" s="54" t="s">
        <v>371</v>
      </c>
      <c r="B42" s="3" t="s">
        <v>361</v>
      </c>
      <c r="C42" s="4" t="s">
        <v>717</v>
      </c>
      <c r="D42" s="162">
        <v>2398</v>
      </c>
      <c r="E42" s="302"/>
      <c r="F42" s="18" t="s">
        <v>353</v>
      </c>
      <c r="G42" s="3" t="s">
        <v>339</v>
      </c>
      <c r="H42" s="232">
        <f>D42*E42</f>
        <v>0</v>
      </c>
    </row>
    <row r="43" spans="1:8" ht="13.5" thickBot="1">
      <c r="A43" s="53"/>
      <c r="B43" s="3"/>
      <c r="C43" s="4"/>
      <c r="D43" s="48"/>
      <c r="E43" s="213"/>
      <c r="F43" s="16"/>
      <c r="H43" s="186"/>
    </row>
    <row r="44" spans="1:8" ht="13.5" thickBot="1">
      <c r="A44" s="54" t="s">
        <v>375</v>
      </c>
      <c r="B44" s="3" t="s">
        <v>366</v>
      </c>
      <c r="C44" s="4" t="s">
        <v>718</v>
      </c>
      <c r="D44" s="162">
        <v>2513</v>
      </c>
      <c r="E44" s="302"/>
      <c r="F44" s="18" t="s">
        <v>367</v>
      </c>
      <c r="G44" s="3" t="s">
        <v>368</v>
      </c>
      <c r="H44" s="232">
        <f>D44*E44</f>
        <v>0</v>
      </c>
    </row>
    <row r="45" spans="1:8" ht="13.5" thickBot="1">
      <c r="A45" s="53"/>
      <c r="B45" s="3"/>
      <c r="C45" s="13"/>
      <c r="D45" s="48"/>
      <c r="E45" s="214"/>
      <c r="F45" s="16"/>
      <c r="H45" s="186"/>
    </row>
    <row r="46" spans="1:8" ht="13.5" thickBot="1">
      <c r="A46" s="54" t="s">
        <v>377</v>
      </c>
      <c r="B46" s="3" t="s">
        <v>370</v>
      </c>
      <c r="C46" s="4" t="s">
        <v>719</v>
      </c>
      <c r="D46" s="162">
        <v>5020</v>
      </c>
      <c r="E46" s="302"/>
      <c r="F46" s="18" t="s">
        <v>367</v>
      </c>
      <c r="G46" s="3" t="s">
        <v>339</v>
      </c>
      <c r="H46" s="232">
        <f>D46*E46</f>
        <v>0</v>
      </c>
    </row>
    <row r="47" spans="1:8" ht="13.5" thickBot="1">
      <c r="A47" s="53"/>
      <c r="B47" s="3"/>
      <c r="C47" s="4"/>
      <c r="D47" s="48"/>
      <c r="E47" s="213"/>
      <c r="F47" s="16"/>
      <c r="H47" s="186"/>
    </row>
    <row r="48" spans="1:8" ht="13.5" thickBot="1">
      <c r="A48" s="54" t="s">
        <v>380</v>
      </c>
      <c r="B48" s="3" t="s">
        <v>372</v>
      </c>
      <c r="C48" s="4" t="s">
        <v>720</v>
      </c>
      <c r="D48" s="162">
        <v>6229</v>
      </c>
      <c r="E48" s="302"/>
      <c r="F48" s="18" t="s">
        <v>374</v>
      </c>
      <c r="G48" s="3" t="s">
        <v>339</v>
      </c>
      <c r="H48" s="232">
        <f>D48*E48</f>
        <v>0</v>
      </c>
    </row>
    <row r="49" spans="1:8" ht="13.5" thickBot="1">
      <c r="A49" s="53"/>
      <c r="B49" s="3"/>
      <c r="C49" s="4"/>
      <c r="D49" s="48"/>
      <c r="E49" s="213"/>
      <c r="F49" s="16"/>
      <c r="H49" s="186"/>
    </row>
    <row r="50" spans="1:8" ht="13.5" thickBot="1">
      <c r="A50" s="54" t="s">
        <v>382</v>
      </c>
      <c r="B50" s="3" t="s">
        <v>376</v>
      </c>
      <c r="C50" s="4" t="s">
        <v>721</v>
      </c>
      <c r="D50" s="162">
        <v>5020</v>
      </c>
      <c r="E50" s="302"/>
      <c r="F50" s="18" t="s">
        <v>349</v>
      </c>
      <c r="G50" s="3" t="s">
        <v>339</v>
      </c>
      <c r="H50" s="232">
        <f>D50*E50</f>
        <v>0</v>
      </c>
    </row>
    <row r="51" spans="1:8" ht="13.5" thickBot="1">
      <c r="A51" s="53"/>
      <c r="B51" s="3"/>
      <c r="C51" s="4"/>
      <c r="D51" s="48"/>
      <c r="E51" s="213"/>
      <c r="F51" s="16"/>
      <c r="H51" s="186"/>
    </row>
    <row r="52" spans="1:8" ht="15" thickBot="1">
      <c r="A52" s="54" t="s">
        <v>385</v>
      </c>
      <c r="B52" s="3" t="s">
        <v>722</v>
      </c>
      <c r="C52" s="4" t="s">
        <v>721</v>
      </c>
      <c r="D52" s="162">
        <v>1</v>
      </c>
      <c r="E52" s="302"/>
      <c r="F52" s="18" t="s">
        <v>379</v>
      </c>
      <c r="G52" s="3" t="s">
        <v>339</v>
      </c>
      <c r="H52" s="232">
        <f>D52*E52</f>
        <v>0</v>
      </c>
    </row>
    <row r="53" spans="1:8" ht="13.5" thickBot="1">
      <c r="A53" s="53"/>
      <c r="B53" s="3"/>
      <c r="C53" s="4"/>
      <c r="D53" s="48"/>
      <c r="E53" s="214"/>
      <c r="F53" s="16"/>
      <c r="H53" s="186"/>
    </row>
    <row r="54" spans="1:8" ht="13.5" thickBot="1">
      <c r="A54" s="54" t="s">
        <v>388</v>
      </c>
      <c r="B54" s="3" t="s">
        <v>381</v>
      </c>
      <c r="C54" s="4" t="s">
        <v>721</v>
      </c>
      <c r="D54" s="162">
        <v>2635</v>
      </c>
      <c r="E54" s="302"/>
      <c r="F54" s="18" t="s">
        <v>374</v>
      </c>
      <c r="G54" s="3" t="s">
        <v>339</v>
      </c>
      <c r="H54" s="232">
        <f>D54*E54</f>
        <v>0</v>
      </c>
    </row>
    <row r="55" spans="1:8" ht="13.5" thickBot="1">
      <c r="A55" s="53"/>
      <c r="B55" s="3"/>
      <c r="C55" s="4"/>
      <c r="D55" s="48"/>
      <c r="E55" s="213"/>
      <c r="F55" s="16"/>
      <c r="H55" s="186"/>
    </row>
    <row r="56" spans="1:8" ht="13.5" thickBot="1">
      <c r="A56" s="54" t="s">
        <v>390</v>
      </c>
      <c r="B56" s="3" t="s">
        <v>383</v>
      </c>
      <c r="C56" s="4" t="s">
        <v>384</v>
      </c>
      <c r="D56" s="48">
        <v>1</v>
      </c>
      <c r="E56" s="302"/>
      <c r="F56" s="16">
        <v>0.2</v>
      </c>
      <c r="G56" s="3" t="s">
        <v>339</v>
      </c>
      <c r="H56" s="232">
        <f>D56*E56</f>
        <v>0</v>
      </c>
    </row>
    <row r="57" spans="1:8" ht="13.5" thickBot="1">
      <c r="A57" s="53"/>
      <c r="B57" s="3"/>
      <c r="C57" s="4"/>
      <c r="D57" s="48"/>
      <c r="E57" s="213"/>
      <c r="F57" s="16"/>
      <c r="H57" s="186"/>
    </row>
    <row r="58" spans="1:8" ht="13.5" thickBot="1">
      <c r="A58" s="54" t="s">
        <v>392</v>
      </c>
      <c r="B58" s="3" t="s">
        <v>386</v>
      </c>
      <c r="C58" s="4" t="s">
        <v>723</v>
      </c>
      <c r="D58" s="162">
        <v>7626</v>
      </c>
      <c r="E58" s="302"/>
      <c r="F58" s="18" t="s">
        <v>387</v>
      </c>
      <c r="G58" s="3" t="s">
        <v>339</v>
      </c>
      <c r="H58" s="232">
        <f>D58*E58</f>
        <v>0</v>
      </c>
    </row>
    <row r="59" spans="1:8" ht="13.5" thickBot="1">
      <c r="A59" s="53"/>
      <c r="B59" s="3"/>
      <c r="C59" s="4"/>
      <c r="D59" s="48"/>
      <c r="E59" s="213"/>
      <c r="F59" s="16"/>
      <c r="H59" s="186"/>
    </row>
    <row r="60" spans="1:8" ht="13.5" thickBot="1">
      <c r="A60" s="54" t="s">
        <v>394</v>
      </c>
      <c r="B60" s="3" t="s">
        <v>389</v>
      </c>
      <c r="C60" s="4" t="s">
        <v>723</v>
      </c>
      <c r="D60" s="162">
        <v>6314</v>
      </c>
      <c r="E60" s="302"/>
      <c r="F60" s="18" t="s">
        <v>349</v>
      </c>
      <c r="G60" s="3" t="s">
        <v>339</v>
      </c>
      <c r="H60" s="232">
        <f>D60*E60</f>
        <v>0</v>
      </c>
    </row>
    <row r="61" spans="1:8" ht="13.5" thickBot="1">
      <c r="A61" s="54"/>
      <c r="B61" s="3"/>
      <c r="C61" s="4"/>
      <c r="D61" s="48"/>
      <c r="E61" s="214"/>
      <c r="F61" s="16"/>
      <c r="H61" s="186"/>
    </row>
    <row r="62" spans="1:8" ht="13.5" thickBot="1">
      <c r="A62" s="54" t="s">
        <v>397</v>
      </c>
      <c r="B62" s="3" t="s">
        <v>391</v>
      </c>
      <c r="C62" s="4" t="s">
        <v>723</v>
      </c>
      <c r="D62" s="162">
        <v>1</v>
      </c>
      <c r="E62" s="302"/>
      <c r="F62" s="18" t="s">
        <v>387</v>
      </c>
      <c r="G62" s="3" t="s">
        <v>339</v>
      </c>
      <c r="H62" s="232">
        <f>D62*E62</f>
        <v>0</v>
      </c>
    </row>
    <row r="63" spans="1:8" ht="13.5" thickBot="1">
      <c r="A63" s="53"/>
      <c r="B63" s="3"/>
      <c r="C63" s="4"/>
      <c r="D63" s="48"/>
      <c r="E63" s="213"/>
      <c r="F63" s="16"/>
      <c r="H63" s="186"/>
    </row>
    <row r="64" spans="1:8" ht="13.5" thickBot="1">
      <c r="A64" s="54" t="s">
        <v>403</v>
      </c>
      <c r="B64" s="3" t="s">
        <v>393</v>
      </c>
      <c r="C64" s="4" t="s">
        <v>723</v>
      </c>
      <c r="D64" s="162">
        <v>1</v>
      </c>
      <c r="E64" s="302"/>
      <c r="F64" s="18" t="s">
        <v>387</v>
      </c>
      <c r="G64" s="3" t="s">
        <v>339</v>
      </c>
      <c r="H64" s="232">
        <f>D64*E64</f>
        <v>0</v>
      </c>
    </row>
    <row r="65" spans="1:8" ht="13.5" thickBot="1">
      <c r="A65" s="53"/>
      <c r="B65" s="3"/>
      <c r="C65" s="4"/>
      <c r="D65" s="48"/>
      <c r="E65" s="213"/>
      <c r="F65" s="16"/>
      <c r="H65" s="186"/>
    </row>
    <row r="66" spans="1:8" ht="13.5" thickBot="1">
      <c r="A66" s="54" t="s">
        <v>406</v>
      </c>
      <c r="B66" s="3" t="s">
        <v>395</v>
      </c>
      <c r="C66" s="4" t="s">
        <v>396</v>
      </c>
      <c r="D66" s="162">
        <v>3538</v>
      </c>
      <c r="E66" s="302"/>
      <c r="F66" s="18" t="s">
        <v>338</v>
      </c>
      <c r="G66" s="3" t="s">
        <v>339</v>
      </c>
      <c r="H66" s="232">
        <f>D66*E66</f>
        <v>0</v>
      </c>
    </row>
    <row r="67" spans="1:8" ht="13.5" thickBot="1">
      <c r="A67" s="53"/>
      <c r="B67" s="3"/>
      <c r="C67" s="4"/>
      <c r="D67" s="48"/>
      <c r="E67" s="213"/>
      <c r="F67" s="16"/>
      <c r="H67" s="186"/>
    </row>
    <row r="68" spans="1:8" ht="13.5" thickBot="1">
      <c r="A68" s="54" t="s">
        <v>408</v>
      </c>
      <c r="B68" s="3" t="s">
        <v>398</v>
      </c>
      <c r="C68" s="4" t="s">
        <v>399</v>
      </c>
      <c r="D68" s="162">
        <v>2666</v>
      </c>
      <c r="E68" s="302"/>
      <c r="F68" s="18" t="s">
        <v>400</v>
      </c>
      <c r="G68" s="3" t="s">
        <v>339</v>
      </c>
      <c r="H68" s="232">
        <f>D68*E68</f>
        <v>0</v>
      </c>
    </row>
    <row r="69" spans="1:8" ht="13.5" thickBot="1">
      <c r="A69" s="53"/>
      <c r="B69" s="3"/>
      <c r="C69" s="4"/>
      <c r="D69" s="162"/>
      <c r="E69" s="162"/>
      <c r="F69" s="18"/>
      <c r="G69" s="3"/>
      <c r="H69" s="232"/>
    </row>
    <row r="70" spans="1:8" ht="13.5" thickBot="1">
      <c r="A70" s="54" t="s">
        <v>410</v>
      </c>
      <c r="B70" s="3" t="s">
        <v>431</v>
      </c>
      <c r="C70" s="4" t="s">
        <v>724</v>
      </c>
      <c r="D70" s="10">
        <v>1</v>
      </c>
      <c r="E70" s="302"/>
      <c r="F70" s="18">
        <v>5</v>
      </c>
      <c r="G70" s="3" t="s">
        <v>339</v>
      </c>
      <c r="H70" s="232">
        <f>D70*E70</f>
        <v>0</v>
      </c>
    </row>
    <row r="71" spans="1:8" ht="13.5" thickBot="1">
      <c r="A71" s="54"/>
      <c r="B71" s="3"/>
      <c r="C71" s="4"/>
      <c r="D71" s="48"/>
      <c r="E71" s="48"/>
      <c r="F71" s="16"/>
      <c r="H71" s="186"/>
    </row>
    <row r="72" spans="1:8" ht="13.5" thickBot="1">
      <c r="A72" s="54"/>
      <c r="B72" s="3"/>
      <c r="C72" s="4"/>
      <c r="D72" s="162"/>
      <c r="E72" s="314" t="s">
        <v>401</v>
      </c>
      <c r="F72" s="315"/>
      <c r="G72" s="315"/>
      <c r="H72" s="216">
        <f>SUM(H70,H68,H66,H64,H62,H60,H58,H56,H54,H52,H50,H48,H46,H44,H42,H40,H38,H36,H34,H32,H30,H28,H26,H23,H21,H18,H16,H14)</f>
        <v>0</v>
      </c>
    </row>
    <row r="73" spans="1:8">
      <c r="A73" s="54"/>
      <c r="B73" s="3"/>
      <c r="C73" s="4"/>
      <c r="D73" s="162"/>
      <c r="F73" s="18"/>
      <c r="G73" s="3"/>
      <c r="H73" s="186"/>
    </row>
    <row r="74" spans="1:8">
      <c r="A74" s="54"/>
      <c r="B74" s="3"/>
      <c r="C74" s="37"/>
      <c r="D74" s="3"/>
      <c r="E74" s="3"/>
      <c r="F74" s="18"/>
      <c r="G74" s="3"/>
      <c r="H74" s="186"/>
    </row>
    <row r="75" spans="1:8" ht="15.75">
      <c r="A75" s="325" t="s">
        <v>0</v>
      </c>
      <c r="B75" s="325"/>
      <c r="C75" s="325"/>
      <c r="D75" s="325"/>
      <c r="E75" s="325"/>
      <c r="F75" s="325"/>
      <c r="G75" s="325"/>
      <c r="H75" s="186"/>
    </row>
    <row r="76" spans="1:8" ht="15.75">
      <c r="A76" s="325" t="s">
        <v>1</v>
      </c>
      <c r="B76" s="325"/>
      <c r="C76" s="325"/>
      <c r="D76" s="325"/>
      <c r="E76" s="325"/>
      <c r="F76" s="325"/>
      <c r="G76" s="325"/>
      <c r="H76" s="186"/>
    </row>
    <row r="77" spans="1:8" ht="15">
      <c r="A77" s="81"/>
      <c r="B77" s="81"/>
      <c r="C77" s="81"/>
      <c r="D77" s="71"/>
      <c r="E77" s="81"/>
      <c r="F77" s="81"/>
      <c r="G77" s="81"/>
      <c r="H77" s="186"/>
    </row>
    <row r="78" spans="1:8" ht="15.75">
      <c r="A78" s="325" t="s">
        <v>402</v>
      </c>
      <c r="B78" s="325"/>
      <c r="C78" s="325"/>
      <c r="D78" s="325"/>
      <c r="E78" s="325"/>
      <c r="F78" s="325"/>
      <c r="G78" s="325"/>
      <c r="H78" s="186"/>
    </row>
    <row r="79" spans="1:8" ht="14.25">
      <c r="A79" s="53"/>
      <c r="B79" s="6"/>
      <c r="F79" s="16"/>
      <c r="H79" s="186"/>
    </row>
    <row r="80" spans="1:8" ht="33.950000000000003" customHeight="1" thickBot="1">
      <c r="A80" s="78" t="s">
        <v>5</v>
      </c>
      <c r="B80" s="73" t="s">
        <v>6</v>
      </c>
      <c r="C80" s="73" t="s">
        <v>7</v>
      </c>
      <c r="D80" s="161" t="s">
        <v>701</v>
      </c>
      <c r="E80" s="72" t="s">
        <v>195</v>
      </c>
      <c r="F80" s="12" t="s">
        <v>324</v>
      </c>
      <c r="G80" s="185" t="s">
        <v>37</v>
      </c>
      <c r="H80" s="227" t="s">
        <v>702</v>
      </c>
    </row>
    <row r="81" spans="1:8" ht="15.75" thickTop="1" thickBot="1">
      <c r="A81" s="79"/>
      <c r="B81" s="75"/>
      <c r="C81" s="76"/>
      <c r="D81" s="74"/>
      <c r="E81" s="75"/>
      <c r="F81" s="77"/>
      <c r="G81" s="74"/>
      <c r="H81" s="186"/>
    </row>
    <row r="82" spans="1:8" ht="13.5" thickBot="1">
      <c r="A82" s="54" t="s">
        <v>412</v>
      </c>
      <c r="B82" s="3" t="s">
        <v>404</v>
      </c>
      <c r="C82" s="37" t="s">
        <v>725</v>
      </c>
      <c r="D82" s="10">
        <v>1</v>
      </c>
      <c r="E82" s="302"/>
      <c r="F82" s="18">
        <v>0.1</v>
      </c>
      <c r="G82" s="3" t="s">
        <v>339</v>
      </c>
      <c r="H82" s="232">
        <f>D82*E82</f>
        <v>0</v>
      </c>
    </row>
    <row r="83" spans="1:8" ht="13.5" thickBot="1">
      <c r="A83" s="53"/>
      <c r="B83" s="3"/>
      <c r="C83" s="37"/>
      <c r="D83" s="10"/>
      <c r="E83" s="213"/>
      <c r="F83" s="18"/>
      <c r="G83" s="3"/>
      <c r="H83" s="186"/>
    </row>
    <row r="84" spans="1:8" ht="13.5" thickBot="1">
      <c r="A84" s="54" t="s">
        <v>413</v>
      </c>
      <c r="B84" s="3" t="s">
        <v>407</v>
      </c>
      <c r="C84" s="37" t="s">
        <v>725</v>
      </c>
      <c r="D84" s="10">
        <v>2635</v>
      </c>
      <c r="E84" s="302"/>
      <c r="F84" s="18">
        <v>0.2</v>
      </c>
      <c r="G84" s="3" t="s">
        <v>339</v>
      </c>
      <c r="H84" s="232">
        <f>D84*E84</f>
        <v>0</v>
      </c>
    </row>
    <row r="85" spans="1:8" ht="13.5" thickBot="1">
      <c r="A85" s="53"/>
      <c r="B85" s="3"/>
      <c r="C85" s="37"/>
      <c r="D85" s="48"/>
      <c r="E85" s="213"/>
      <c r="F85" s="16"/>
      <c r="H85" s="186"/>
    </row>
    <row r="86" spans="1:8" ht="13.5" thickBot="1">
      <c r="A86" s="54" t="s">
        <v>415</v>
      </c>
      <c r="B86" s="3" t="s">
        <v>409</v>
      </c>
      <c r="C86" s="37" t="s">
        <v>725</v>
      </c>
      <c r="D86" s="10">
        <v>2635</v>
      </c>
      <c r="E86" s="302"/>
      <c r="F86" s="18">
        <v>0.1</v>
      </c>
      <c r="G86" s="3" t="s">
        <v>339</v>
      </c>
      <c r="H86" s="232">
        <f>D86*E86</f>
        <v>0</v>
      </c>
    </row>
    <row r="87" spans="1:8" ht="13.5" thickBot="1">
      <c r="A87" s="53"/>
      <c r="B87" s="3"/>
      <c r="C87" s="37"/>
      <c r="D87" s="48"/>
      <c r="E87" s="213"/>
      <c r="F87" s="16"/>
      <c r="H87" s="186"/>
    </row>
    <row r="88" spans="1:8" ht="13.5" thickBot="1">
      <c r="A88" s="54" t="s">
        <v>417</v>
      </c>
      <c r="B88" s="3" t="s">
        <v>411</v>
      </c>
      <c r="C88" s="37" t="s">
        <v>725</v>
      </c>
      <c r="D88" s="10">
        <v>1</v>
      </c>
      <c r="E88" s="302"/>
      <c r="F88" s="16">
        <v>0.02</v>
      </c>
      <c r="G88" s="3" t="s">
        <v>339</v>
      </c>
      <c r="H88" s="232">
        <f>D88*E88</f>
        <v>0</v>
      </c>
    </row>
    <row r="89" spans="1:8" ht="13.5" thickBot="1">
      <c r="A89" s="53"/>
      <c r="B89" s="3"/>
      <c r="C89" s="37"/>
      <c r="D89" s="48"/>
      <c r="E89" s="213"/>
      <c r="F89" s="16"/>
      <c r="H89" s="186"/>
    </row>
    <row r="90" spans="1:8" ht="13.5" thickBot="1">
      <c r="A90" s="54" t="s">
        <v>419</v>
      </c>
      <c r="B90" s="3" t="s">
        <v>381</v>
      </c>
      <c r="C90" s="37" t="s">
        <v>725</v>
      </c>
      <c r="D90" s="10">
        <v>1</v>
      </c>
      <c r="E90" s="302"/>
      <c r="F90" s="18">
        <v>0.04</v>
      </c>
      <c r="G90" s="3" t="s">
        <v>339</v>
      </c>
      <c r="H90" s="232">
        <f>D90*E90</f>
        <v>0</v>
      </c>
    </row>
    <row r="91" spans="1:8" ht="13.5" thickBot="1">
      <c r="A91" s="53"/>
      <c r="B91" s="3"/>
      <c r="C91" s="37"/>
      <c r="D91" s="48"/>
      <c r="E91" s="213"/>
      <c r="F91" s="16"/>
      <c r="H91" s="186"/>
    </row>
    <row r="92" spans="1:8" ht="13.5" thickBot="1">
      <c r="A92" s="54" t="s">
        <v>421</v>
      </c>
      <c r="B92" s="3" t="s">
        <v>414</v>
      </c>
      <c r="C92" s="37" t="s">
        <v>725</v>
      </c>
      <c r="D92" s="10">
        <v>1</v>
      </c>
      <c r="E92" s="302"/>
      <c r="F92" s="16">
        <v>0.03</v>
      </c>
      <c r="G92" s="3" t="s">
        <v>339</v>
      </c>
      <c r="H92" s="232">
        <f>D92*E92</f>
        <v>0</v>
      </c>
    </row>
    <row r="93" spans="1:8" ht="13.5" thickBot="1">
      <c r="A93" s="53"/>
      <c r="B93" s="3"/>
      <c r="C93" s="37"/>
      <c r="D93" s="48"/>
      <c r="E93" s="213"/>
      <c r="F93" s="16"/>
      <c r="H93" s="186"/>
    </row>
    <row r="94" spans="1:8" ht="13.5" thickBot="1">
      <c r="A94" s="54" t="s">
        <v>423</v>
      </c>
      <c r="B94" s="3" t="s">
        <v>416</v>
      </c>
      <c r="C94" s="37" t="s">
        <v>725</v>
      </c>
      <c r="D94" s="10">
        <v>2923</v>
      </c>
      <c r="E94" s="302"/>
      <c r="F94" s="18">
        <v>0.2</v>
      </c>
      <c r="G94" s="3" t="s">
        <v>339</v>
      </c>
      <c r="H94" s="232">
        <f>D94*E94</f>
        <v>0</v>
      </c>
    </row>
    <row r="95" spans="1:8" ht="13.5" thickBot="1">
      <c r="A95" s="53"/>
      <c r="B95" s="3"/>
      <c r="C95" s="37"/>
      <c r="D95" s="48"/>
      <c r="E95" s="213"/>
      <c r="F95" s="16"/>
      <c r="H95" s="186"/>
    </row>
    <row r="96" spans="1:8" ht="13.5" thickBot="1">
      <c r="A96" s="54" t="s">
        <v>426</v>
      </c>
      <c r="B96" s="3" t="s">
        <v>418</v>
      </c>
      <c r="C96" s="37" t="s">
        <v>725</v>
      </c>
      <c r="D96" s="10">
        <v>1</v>
      </c>
      <c r="E96" s="302"/>
      <c r="F96" s="16">
        <v>0.2</v>
      </c>
      <c r="G96" s="3" t="s">
        <v>339</v>
      </c>
      <c r="H96" s="232">
        <f>D96*E96</f>
        <v>0</v>
      </c>
    </row>
    <row r="97" spans="1:8" ht="13.5" thickBot="1">
      <c r="A97" s="53"/>
      <c r="B97" s="3"/>
      <c r="C97" s="37"/>
      <c r="D97" s="48"/>
      <c r="E97" s="213"/>
      <c r="F97" s="16"/>
      <c r="H97" s="186"/>
    </row>
    <row r="98" spans="1:8" ht="13.5" thickBot="1">
      <c r="A98" s="54" t="s">
        <v>428</v>
      </c>
      <c r="B98" s="3" t="s">
        <v>420</v>
      </c>
      <c r="C98" s="37" t="s">
        <v>725</v>
      </c>
      <c r="D98" s="10">
        <v>1</v>
      </c>
      <c r="E98" s="302"/>
      <c r="F98" s="16">
        <v>0.03</v>
      </c>
      <c r="G98" s="3" t="s">
        <v>339</v>
      </c>
      <c r="H98" s="232">
        <f>D98*E98</f>
        <v>0</v>
      </c>
    </row>
    <row r="99" spans="1:8" ht="13.5" thickBot="1">
      <c r="A99" s="53"/>
      <c r="B99" s="3"/>
      <c r="C99" s="37"/>
      <c r="D99" s="48"/>
      <c r="E99" s="213"/>
      <c r="F99" s="16"/>
      <c r="H99" s="186"/>
    </row>
    <row r="100" spans="1:8" ht="13.5" thickBot="1">
      <c r="A100" s="54" t="s">
        <v>430</v>
      </c>
      <c r="B100" s="3" t="s">
        <v>422</v>
      </c>
      <c r="C100" s="37" t="s">
        <v>725</v>
      </c>
      <c r="D100" s="10">
        <v>1</v>
      </c>
      <c r="E100" s="302"/>
      <c r="F100" s="16">
        <v>0.1</v>
      </c>
      <c r="G100" s="3" t="s">
        <v>339</v>
      </c>
      <c r="H100" s="232">
        <f>D100*E100</f>
        <v>0</v>
      </c>
    </row>
    <row r="101" spans="1:8" ht="13.5" thickBot="1">
      <c r="A101" s="53"/>
      <c r="B101" s="3"/>
      <c r="C101" s="37"/>
      <c r="D101" s="48"/>
      <c r="E101" s="213"/>
      <c r="F101" s="16"/>
      <c r="H101" s="186"/>
    </row>
    <row r="102" spans="1:8" ht="13.5" thickBot="1">
      <c r="A102" s="54" t="s">
        <v>432</v>
      </c>
      <c r="B102" s="3" t="s">
        <v>424</v>
      </c>
      <c r="C102" s="37" t="s">
        <v>725</v>
      </c>
      <c r="D102" s="10">
        <v>1</v>
      </c>
      <c r="E102" s="302"/>
      <c r="F102" s="15" t="s">
        <v>425</v>
      </c>
      <c r="H102" s="232">
        <f>D102*E102</f>
        <v>0</v>
      </c>
    </row>
    <row r="103" spans="1:8" ht="13.5" thickBot="1">
      <c r="A103" s="53"/>
      <c r="B103" s="3"/>
      <c r="C103" s="37"/>
      <c r="D103" s="48"/>
      <c r="E103" s="213"/>
      <c r="F103" s="16"/>
      <c r="H103" s="186"/>
    </row>
    <row r="104" spans="1:8" ht="13.5" thickBot="1">
      <c r="A104" s="54" t="s">
        <v>436</v>
      </c>
      <c r="B104" s="3" t="s">
        <v>427</v>
      </c>
      <c r="C104" s="37" t="s">
        <v>725</v>
      </c>
      <c r="D104" s="10">
        <v>1</v>
      </c>
      <c r="E104" s="302"/>
      <c r="F104" s="15" t="s">
        <v>425</v>
      </c>
      <c r="H104" s="232">
        <f>D104*E104</f>
        <v>0</v>
      </c>
    </row>
    <row r="105" spans="1:8" ht="13.5" thickBot="1">
      <c r="A105" s="53"/>
      <c r="B105" s="3"/>
      <c r="C105" s="37"/>
      <c r="D105" s="48"/>
      <c r="E105" s="213"/>
      <c r="F105" s="16"/>
      <c r="H105" s="186"/>
    </row>
    <row r="106" spans="1:8" ht="13.5" thickBot="1">
      <c r="A106" s="54" t="s">
        <v>439</v>
      </c>
      <c r="B106" s="3" t="s">
        <v>429</v>
      </c>
      <c r="C106" s="37" t="s">
        <v>725</v>
      </c>
      <c r="D106" s="10">
        <v>1</v>
      </c>
      <c r="E106" s="302"/>
      <c r="F106" s="15" t="s">
        <v>425</v>
      </c>
      <c r="H106" s="232">
        <f>D106*E106</f>
        <v>0</v>
      </c>
    </row>
    <row r="107" spans="1:8" ht="13.5" thickBot="1">
      <c r="A107" s="53"/>
      <c r="B107" s="3"/>
      <c r="C107" s="37"/>
      <c r="D107" s="48"/>
      <c r="E107" s="213"/>
      <c r="F107" s="16"/>
      <c r="H107" s="186"/>
    </row>
    <row r="108" spans="1:8" ht="15" thickBot="1">
      <c r="A108" s="54" t="s">
        <v>441</v>
      </c>
      <c r="B108" s="3" t="s">
        <v>433</v>
      </c>
      <c r="C108" s="4" t="s">
        <v>434</v>
      </c>
      <c r="D108" s="10">
        <v>1</v>
      </c>
      <c r="E108" s="302"/>
      <c r="F108" s="16">
        <v>0.4</v>
      </c>
      <c r="G108" s="3" t="s">
        <v>435</v>
      </c>
      <c r="H108" s="232">
        <f>D108*E108</f>
        <v>0</v>
      </c>
    </row>
    <row r="109" spans="1:8" ht="13.5" thickBot="1">
      <c r="A109" s="32"/>
      <c r="B109" s="3"/>
      <c r="C109" s="4"/>
      <c r="D109" s="48"/>
      <c r="E109" s="213"/>
      <c r="F109" s="16"/>
      <c r="G109" s="3"/>
      <c r="H109" s="186"/>
    </row>
    <row r="110" spans="1:8" ht="15" thickBot="1">
      <c r="A110" s="54" t="s">
        <v>442</v>
      </c>
      <c r="B110" s="3" t="s">
        <v>437</v>
      </c>
      <c r="C110" s="4" t="s">
        <v>434</v>
      </c>
      <c r="D110" s="10">
        <v>1</v>
      </c>
      <c r="E110" s="302"/>
      <c r="F110" s="16">
        <v>0.4</v>
      </c>
      <c r="G110" s="3" t="s">
        <v>438</v>
      </c>
      <c r="H110" s="232">
        <f>D110*E110</f>
        <v>0</v>
      </c>
    </row>
    <row r="111" spans="1:8" ht="13.5" thickBot="1">
      <c r="B111" s="3"/>
      <c r="C111" s="4"/>
      <c r="D111" s="48"/>
      <c r="E111" s="213"/>
      <c r="F111" s="16"/>
      <c r="G111" s="3"/>
      <c r="H111" s="186"/>
    </row>
    <row r="112" spans="1:8" ht="15" thickBot="1">
      <c r="A112" s="54" t="s">
        <v>445</v>
      </c>
      <c r="B112" s="3" t="s">
        <v>433</v>
      </c>
      <c r="C112" s="4" t="s">
        <v>440</v>
      </c>
      <c r="D112" s="10">
        <v>310</v>
      </c>
      <c r="E112" s="302"/>
      <c r="F112" s="16">
        <v>0.4</v>
      </c>
      <c r="G112" s="3" t="s">
        <v>438</v>
      </c>
      <c r="H112" s="232">
        <f>D112*E112</f>
        <v>0</v>
      </c>
    </row>
    <row r="113" spans="1:8" ht="13.5" thickBot="1">
      <c r="B113" s="3"/>
      <c r="C113" s="4"/>
      <c r="D113" s="48"/>
      <c r="E113" s="213"/>
      <c r="F113" s="16"/>
      <c r="G113" s="3"/>
      <c r="H113" s="186"/>
    </row>
    <row r="114" spans="1:8" ht="15" thickBot="1">
      <c r="A114" s="54" t="s">
        <v>447</v>
      </c>
      <c r="B114" s="3" t="s">
        <v>437</v>
      </c>
      <c r="C114" s="4" t="s">
        <v>440</v>
      </c>
      <c r="D114" s="10">
        <v>1003</v>
      </c>
      <c r="E114" s="302"/>
      <c r="F114" s="16">
        <v>0.4</v>
      </c>
      <c r="G114" s="3" t="s">
        <v>438</v>
      </c>
      <c r="H114" s="232">
        <f>D114*E114</f>
        <v>0</v>
      </c>
    </row>
    <row r="115" spans="1:8" ht="13.5" thickBot="1">
      <c r="B115" s="3"/>
      <c r="C115" s="4"/>
      <c r="D115" s="48"/>
      <c r="E115" s="213"/>
      <c r="F115" s="16"/>
      <c r="G115" s="3"/>
      <c r="H115" s="186"/>
    </row>
    <row r="116" spans="1:8" ht="13.5" thickBot="1">
      <c r="A116" s="54" t="s">
        <v>452</v>
      </c>
      <c r="B116" s="3" t="s">
        <v>448</v>
      </c>
      <c r="C116" s="4" t="s">
        <v>449</v>
      </c>
      <c r="D116" s="10">
        <v>1</v>
      </c>
      <c r="E116" s="302"/>
      <c r="F116" s="18" t="s">
        <v>450</v>
      </c>
      <c r="G116" s="3" t="s">
        <v>451</v>
      </c>
      <c r="H116" s="232">
        <f>D116*E116</f>
        <v>0</v>
      </c>
    </row>
    <row r="117" spans="1:8" ht="13.5" thickBot="1">
      <c r="B117" s="3"/>
      <c r="C117" s="4"/>
      <c r="D117" s="48"/>
      <c r="E117" s="213"/>
      <c r="F117" s="16"/>
      <c r="G117" s="16"/>
      <c r="H117" s="186"/>
    </row>
    <row r="118" spans="1:8" ht="13.5" thickBot="1">
      <c r="A118" s="54" t="s">
        <v>454</v>
      </c>
      <c r="B118" s="3" t="s">
        <v>453</v>
      </c>
      <c r="C118" s="4" t="s">
        <v>449</v>
      </c>
      <c r="D118" s="10">
        <v>1345</v>
      </c>
      <c r="E118" s="302"/>
      <c r="F118" s="18" t="s">
        <v>450</v>
      </c>
      <c r="G118" s="3" t="s">
        <v>451</v>
      </c>
      <c r="H118" s="232">
        <f>D118*E118</f>
        <v>0</v>
      </c>
    </row>
    <row r="119" spans="1:8" ht="13.5" thickBot="1">
      <c r="B119" s="3"/>
      <c r="C119" s="4"/>
      <c r="D119" s="10"/>
      <c r="E119" s="217"/>
      <c r="F119" s="18"/>
      <c r="G119" s="3"/>
      <c r="H119" s="186"/>
    </row>
    <row r="120" spans="1:8" ht="13.5" thickBot="1">
      <c r="A120" s="54" t="s">
        <v>462</v>
      </c>
      <c r="B120" s="3" t="s">
        <v>455</v>
      </c>
      <c r="C120" s="4" t="s">
        <v>456</v>
      </c>
      <c r="D120" s="10">
        <v>257</v>
      </c>
      <c r="E120" s="302"/>
      <c r="F120" s="18" t="s">
        <v>457</v>
      </c>
      <c r="G120" s="3" t="s">
        <v>458</v>
      </c>
      <c r="H120" s="232">
        <f>D120*E120</f>
        <v>0</v>
      </c>
    </row>
    <row r="121" spans="1:8">
      <c r="A121" s="53"/>
      <c r="B121" s="3"/>
      <c r="C121" s="4"/>
      <c r="D121" s="3"/>
      <c r="F121" s="18" t="s">
        <v>459</v>
      </c>
      <c r="G121" s="3" t="s">
        <v>458</v>
      </c>
      <c r="H121" s="186"/>
    </row>
    <row r="122" spans="1:8" ht="15" thickBot="1">
      <c r="A122" s="53"/>
      <c r="B122" s="2" t="s">
        <v>461</v>
      </c>
      <c r="E122" s="1"/>
      <c r="H122" s="186"/>
    </row>
    <row r="123" spans="1:8" ht="15" thickBot="1">
      <c r="A123" s="54" t="s">
        <v>465</v>
      </c>
      <c r="B123" s="8" t="s">
        <v>309</v>
      </c>
      <c r="C123" s="4" t="s">
        <v>726</v>
      </c>
      <c r="D123" s="10">
        <v>23</v>
      </c>
      <c r="E123" s="302"/>
      <c r="F123">
        <v>50</v>
      </c>
      <c r="G123" s="3" t="s">
        <v>464</v>
      </c>
      <c r="H123" s="232">
        <f t="shared" ref="H123:H150" si="0">D123*E123</f>
        <v>0</v>
      </c>
    </row>
    <row r="124" spans="1:8" ht="15" thickBot="1">
      <c r="A124" s="54" t="s">
        <v>468</v>
      </c>
      <c r="B124" s="8" t="s">
        <v>466</v>
      </c>
      <c r="C124" s="4" t="s">
        <v>726</v>
      </c>
      <c r="D124" s="10">
        <v>1</v>
      </c>
      <c r="E124" s="302"/>
      <c r="F124">
        <v>20</v>
      </c>
      <c r="G124" s="3" t="s">
        <v>464</v>
      </c>
      <c r="H124" s="232">
        <f t="shared" si="0"/>
        <v>0</v>
      </c>
    </row>
    <row r="125" spans="1:8" ht="15" thickBot="1">
      <c r="A125" s="54" t="s">
        <v>469</v>
      </c>
      <c r="B125" s="8" t="s">
        <v>276</v>
      </c>
      <c r="C125" s="4" t="s">
        <v>726</v>
      </c>
      <c r="D125" s="10">
        <v>1</v>
      </c>
      <c r="E125" s="302"/>
      <c r="F125">
        <v>20</v>
      </c>
      <c r="G125" s="3" t="s">
        <v>464</v>
      </c>
      <c r="H125" s="232">
        <f t="shared" si="0"/>
        <v>0</v>
      </c>
    </row>
    <row r="126" spans="1:8" ht="15" thickBot="1">
      <c r="A126" s="54" t="s">
        <v>470</v>
      </c>
      <c r="B126" s="8" t="s">
        <v>298</v>
      </c>
      <c r="C126" s="4" t="s">
        <v>726</v>
      </c>
      <c r="D126" s="10">
        <v>1</v>
      </c>
      <c r="E126" s="302"/>
      <c r="F126">
        <v>2</v>
      </c>
      <c r="G126" s="3" t="s">
        <v>464</v>
      </c>
      <c r="H126" s="232">
        <f t="shared" si="0"/>
        <v>0</v>
      </c>
    </row>
    <row r="127" spans="1:8" ht="15" thickBot="1">
      <c r="A127" s="54" t="s">
        <v>472</v>
      </c>
      <c r="B127" s="8" t="s">
        <v>471</v>
      </c>
      <c r="C127" s="4" t="s">
        <v>726</v>
      </c>
      <c r="D127" s="10">
        <v>1</v>
      </c>
      <c r="E127" s="302"/>
      <c r="F127">
        <v>0.5</v>
      </c>
      <c r="G127" s="3" t="s">
        <v>464</v>
      </c>
      <c r="H127" s="232">
        <f t="shared" si="0"/>
        <v>0</v>
      </c>
    </row>
    <row r="128" spans="1:8" ht="15" thickBot="1">
      <c r="A128" s="54" t="s">
        <v>474</v>
      </c>
      <c r="B128" s="8" t="s">
        <v>473</v>
      </c>
      <c r="C128" s="4" t="s">
        <v>726</v>
      </c>
      <c r="D128" s="10">
        <v>1</v>
      </c>
      <c r="E128" s="302"/>
      <c r="F128">
        <v>5</v>
      </c>
      <c r="G128" s="3" t="s">
        <v>464</v>
      </c>
      <c r="H128" s="232">
        <f t="shared" si="0"/>
        <v>0</v>
      </c>
    </row>
    <row r="129" spans="1:8" ht="15" thickBot="1">
      <c r="A129" s="54" t="s">
        <v>475</v>
      </c>
      <c r="B129" s="8" t="s">
        <v>312</v>
      </c>
      <c r="C129" s="4" t="s">
        <v>726</v>
      </c>
      <c r="D129" s="10">
        <v>1</v>
      </c>
      <c r="E129" s="302"/>
      <c r="F129">
        <v>2</v>
      </c>
      <c r="G129" s="3" t="s">
        <v>464</v>
      </c>
      <c r="H129" s="232">
        <f t="shared" si="0"/>
        <v>0</v>
      </c>
    </row>
    <row r="130" spans="1:8" ht="15" thickBot="1">
      <c r="A130" s="54" t="s">
        <v>476</v>
      </c>
      <c r="B130" s="8" t="s">
        <v>292</v>
      </c>
      <c r="C130" s="4" t="s">
        <v>726</v>
      </c>
      <c r="D130" s="10">
        <v>4613</v>
      </c>
      <c r="E130" s="302"/>
      <c r="F130">
        <v>50</v>
      </c>
      <c r="G130" s="3" t="s">
        <v>464</v>
      </c>
      <c r="H130" s="232">
        <f t="shared" si="0"/>
        <v>0</v>
      </c>
    </row>
    <row r="131" spans="1:8" ht="15" thickBot="1">
      <c r="A131" s="54" t="s">
        <v>478</v>
      </c>
      <c r="B131" s="8" t="s">
        <v>477</v>
      </c>
      <c r="C131" s="4" t="s">
        <v>726</v>
      </c>
      <c r="D131" s="10">
        <v>1</v>
      </c>
      <c r="E131" s="302"/>
      <c r="F131">
        <v>5</v>
      </c>
      <c r="G131" s="3" t="s">
        <v>464</v>
      </c>
      <c r="H131" s="232">
        <f t="shared" si="0"/>
        <v>0</v>
      </c>
    </row>
    <row r="132" spans="1:8" ht="15" thickBot="1">
      <c r="A132" s="54" t="s">
        <v>480</v>
      </c>
      <c r="B132" s="8" t="s">
        <v>479</v>
      </c>
      <c r="C132" s="4" t="s">
        <v>726</v>
      </c>
      <c r="D132" s="10">
        <v>1</v>
      </c>
      <c r="E132" s="302"/>
      <c r="F132">
        <v>10</v>
      </c>
      <c r="G132" s="3" t="s">
        <v>464</v>
      </c>
      <c r="H132" s="232">
        <f t="shared" si="0"/>
        <v>0</v>
      </c>
    </row>
    <row r="133" spans="1:8" ht="15" thickBot="1">
      <c r="A133" s="54" t="s">
        <v>481</v>
      </c>
      <c r="B133" s="8" t="s">
        <v>286</v>
      </c>
      <c r="C133" s="4" t="s">
        <v>726</v>
      </c>
      <c r="D133" s="10">
        <v>264</v>
      </c>
      <c r="E133" s="302"/>
      <c r="F133">
        <v>5</v>
      </c>
      <c r="G133" s="3" t="s">
        <v>464</v>
      </c>
      <c r="H133" s="232">
        <f t="shared" si="0"/>
        <v>0</v>
      </c>
    </row>
    <row r="134" spans="1:8" ht="15" thickBot="1">
      <c r="A134" s="54" t="s">
        <v>483</v>
      </c>
      <c r="B134" s="8" t="s">
        <v>482</v>
      </c>
      <c r="C134" s="4" t="s">
        <v>726</v>
      </c>
      <c r="D134" s="10">
        <v>2930</v>
      </c>
      <c r="E134" s="302"/>
      <c r="F134">
        <v>20</v>
      </c>
      <c r="G134" s="3" t="s">
        <v>464</v>
      </c>
      <c r="H134" s="232">
        <f t="shared" si="0"/>
        <v>0</v>
      </c>
    </row>
    <row r="135" spans="1:8" ht="15" thickBot="1">
      <c r="A135" s="54" t="s">
        <v>484</v>
      </c>
      <c r="B135" s="8" t="s">
        <v>289</v>
      </c>
      <c r="C135" s="4" t="s">
        <v>726</v>
      </c>
      <c r="D135" s="10">
        <v>1</v>
      </c>
      <c r="E135" s="302"/>
      <c r="F135">
        <v>20</v>
      </c>
      <c r="G135" s="3" t="s">
        <v>464</v>
      </c>
      <c r="H135" s="232">
        <f t="shared" si="0"/>
        <v>0</v>
      </c>
    </row>
    <row r="136" spans="1:8" ht="15" thickBot="1">
      <c r="A136" s="54" t="s">
        <v>485</v>
      </c>
      <c r="B136" s="8" t="s">
        <v>302</v>
      </c>
      <c r="C136" s="4" t="s">
        <v>726</v>
      </c>
      <c r="D136" s="10">
        <v>2635</v>
      </c>
      <c r="E136" s="302"/>
      <c r="F136">
        <v>50</v>
      </c>
      <c r="G136" s="3" t="s">
        <v>464</v>
      </c>
      <c r="H136" s="232">
        <f t="shared" si="0"/>
        <v>0</v>
      </c>
    </row>
    <row r="137" spans="1:8" ht="15" thickBot="1">
      <c r="A137" s="54" t="s">
        <v>487</v>
      </c>
      <c r="B137" s="8" t="s">
        <v>486</v>
      </c>
      <c r="C137" s="4" t="s">
        <v>726</v>
      </c>
      <c r="D137" s="10">
        <v>2915</v>
      </c>
      <c r="E137" s="302"/>
      <c r="F137">
        <v>2</v>
      </c>
      <c r="G137" s="3" t="s">
        <v>464</v>
      </c>
      <c r="H137" s="232">
        <f t="shared" si="0"/>
        <v>0</v>
      </c>
    </row>
    <row r="138" spans="1:8" ht="15" thickBot="1">
      <c r="A138" s="54" t="s">
        <v>489</v>
      </c>
      <c r="B138" s="8" t="s">
        <v>488</v>
      </c>
      <c r="C138" s="4" t="s">
        <v>726</v>
      </c>
      <c r="D138" s="10">
        <v>1</v>
      </c>
      <c r="E138" s="302"/>
      <c r="F138">
        <v>20</v>
      </c>
      <c r="G138" s="3" t="s">
        <v>464</v>
      </c>
      <c r="H138" s="232">
        <f t="shared" si="0"/>
        <v>0</v>
      </c>
    </row>
    <row r="139" spans="1:8" ht="15" thickBot="1">
      <c r="A139" s="54" t="s">
        <v>491</v>
      </c>
      <c r="B139" s="8" t="s">
        <v>490</v>
      </c>
      <c r="C139" s="4" t="s">
        <v>726</v>
      </c>
      <c r="D139" s="10">
        <v>1</v>
      </c>
      <c r="E139" s="302"/>
      <c r="F139">
        <v>10</v>
      </c>
      <c r="G139" s="3" t="s">
        <v>464</v>
      </c>
      <c r="H139" s="232">
        <f t="shared" si="0"/>
        <v>0</v>
      </c>
    </row>
    <row r="140" spans="1:8" ht="15" thickBot="1">
      <c r="A140" s="54" t="s">
        <v>492</v>
      </c>
      <c r="B140" s="8" t="s">
        <v>287</v>
      </c>
      <c r="C140" s="4" t="s">
        <v>726</v>
      </c>
      <c r="D140" s="10">
        <v>2635</v>
      </c>
      <c r="E140" s="302"/>
      <c r="F140">
        <v>500</v>
      </c>
      <c r="G140" s="3" t="s">
        <v>464</v>
      </c>
      <c r="H140" s="232">
        <f t="shared" si="0"/>
        <v>0</v>
      </c>
    </row>
    <row r="141" spans="1:8" ht="15" thickBot="1">
      <c r="A141" s="54" t="s">
        <v>493</v>
      </c>
      <c r="B141" s="8" t="s">
        <v>279</v>
      </c>
      <c r="C141" s="4" t="s">
        <v>726</v>
      </c>
      <c r="D141" s="10">
        <v>1</v>
      </c>
      <c r="E141" s="302"/>
      <c r="F141">
        <v>50</v>
      </c>
      <c r="G141" s="3" t="s">
        <v>464</v>
      </c>
      <c r="H141" s="232">
        <f t="shared" si="0"/>
        <v>0</v>
      </c>
    </row>
    <row r="142" spans="1:8" ht="15" thickBot="1">
      <c r="A142" s="54" t="s">
        <v>494</v>
      </c>
      <c r="B142" s="8" t="s">
        <v>307</v>
      </c>
      <c r="C142" s="4" t="s">
        <v>726</v>
      </c>
      <c r="D142" s="10">
        <v>1</v>
      </c>
      <c r="E142" s="302"/>
      <c r="F142">
        <v>5</v>
      </c>
      <c r="G142" s="3" t="s">
        <v>464</v>
      </c>
      <c r="H142" s="232">
        <f t="shared" si="0"/>
        <v>0</v>
      </c>
    </row>
    <row r="143" spans="1:8" ht="15" thickBot="1">
      <c r="A143" s="54" t="s">
        <v>495</v>
      </c>
      <c r="B143" s="8" t="s">
        <v>315</v>
      </c>
      <c r="C143" s="4" t="s">
        <v>726</v>
      </c>
      <c r="D143" s="10">
        <v>2635</v>
      </c>
      <c r="E143" s="302"/>
      <c r="F143">
        <v>50</v>
      </c>
      <c r="G143" s="3" t="s">
        <v>464</v>
      </c>
      <c r="H143" s="232">
        <f t="shared" si="0"/>
        <v>0</v>
      </c>
    </row>
    <row r="144" spans="1:8" ht="15" thickBot="1">
      <c r="A144" s="54" t="s">
        <v>497</v>
      </c>
      <c r="B144" s="8" t="s">
        <v>496</v>
      </c>
      <c r="C144" s="4" t="s">
        <v>726</v>
      </c>
      <c r="D144" s="10">
        <v>1</v>
      </c>
      <c r="E144" s="302"/>
      <c r="F144">
        <v>20</v>
      </c>
      <c r="G144" s="3" t="s">
        <v>464</v>
      </c>
      <c r="H144" s="232">
        <f t="shared" si="0"/>
        <v>0</v>
      </c>
    </row>
    <row r="145" spans="1:8" ht="15" thickBot="1">
      <c r="A145" s="54" t="s">
        <v>499</v>
      </c>
      <c r="B145" s="8" t="s">
        <v>498</v>
      </c>
      <c r="C145" s="4" t="s">
        <v>726</v>
      </c>
      <c r="D145" s="10">
        <v>1</v>
      </c>
      <c r="E145" s="302"/>
      <c r="F145">
        <v>20</v>
      </c>
      <c r="G145" s="3" t="s">
        <v>464</v>
      </c>
      <c r="H145" s="232">
        <f t="shared" si="0"/>
        <v>0</v>
      </c>
    </row>
    <row r="146" spans="1:8" ht="15" thickBot="1">
      <c r="A146" s="54" t="s">
        <v>500</v>
      </c>
      <c r="B146" s="8" t="s">
        <v>282</v>
      </c>
      <c r="C146" s="4" t="s">
        <v>726</v>
      </c>
      <c r="D146" s="10">
        <v>1</v>
      </c>
      <c r="E146" s="302"/>
      <c r="F146">
        <v>10</v>
      </c>
      <c r="G146" s="3" t="s">
        <v>464</v>
      </c>
      <c r="H146" s="232">
        <f t="shared" si="0"/>
        <v>0</v>
      </c>
    </row>
    <row r="147" spans="1:8" ht="15" thickBot="1">
      <c r="A147" s="54" t="s">
        <v>501</v>
      </c>
      <c r="B147" s="8" t="s">
        <v>281</v>
      </c>
      <c r="C147" s="4" t="s">
        <v>726</v>
      </c>
      <c r="D147" s="10">
        <v>1</v>
      </c>
      <c r="E147" s="302"/>
      <c r="F147">
        <v>5</v>
      </c>
      <c r="G147" s="3" t="s">
        <v>464</v>
      </c>
      <c r="H147" s="232">
        <f t="shared" si="0"/>
        <v>0</v>
      </c>
    </row>
    <row r="148" spans="1:8" ht="15" thickBot="1">
      <c r="A148" s="54" t="s">
        <v>503</v>
      </c>
      <c r="B148" s="17" t="s">
        <v>502</v>
      </c>
      <c r="C148" s="4" t="s">
        <v>726</v>
      </c>
      <c r="D148" s="10">
        <v>1</v>
      </c>
      <c r="E148" s="302"/>
      <c r="F148" s="15" t="s">
        <v>425</v>
      </c>
      <c r="G148" s="3"/>
      <c r="H148" s="232">
        <f t="shared" si="0"/>
        <v>0</v>
      </c>
    </row>
    <row r="149" spans="1:8" ht="15" thickBot="1">
      <c r="A149" s="54" t="s">
        <v>505</v>
      </c>
      <c r="B149" s="17" t="s">
        <v>504</v>
      </c>
      <c r="C149" s="4" t="s">
        <v>726</v>
      </c>
      <c r="D149" s="10">
        <v>1</v>
      </c>
      <c r="E149" s="302"/>
      <c r="F149" s="15" t="s">
        <v>425</v>
      </c>
      <c r="G149" s="3"/>
      <c r="H149" s="232">
        <f t="shared" si="0"/>
        <v>0</v>
      </c>
    </row>
    <row r="150" spans="1:8" ht="15" thickBot="1">
      <c r="A150" s="54" t="s">
        <v>508</v>
      </c>
      <c r="B150" s="17" t="s">
        <v>506</v>
      </c>
      <c r="C150" s="4" t="s">
        <v>726</v>
      </c>
      <c r="D150" s="10">
        <v>1</v>
      </c>
      <c r="E150" s="302"/>
      <c r="F150" s="15" t="s">
        <v>425</v>
      </c>
      <c r="G150" s="3"/>
      <c r="H150" s="232">
        <f t="shared" si="0"/>
        <v>0</v>
      </c>
    </row>
    <row r="151" spans="1:8" ht="13.5" thickBot="1">
      <c r="A151" s="54"/>
      <c r="B151" s="17"/>
      <c r="C151" s="4"/>
      <c r="D151" s="10"/>
      <c r="E151" s="10"/>
      <c r="F151" s="15"/>
      <c r="G151" s="3"/>
      <c r="H151" s="232"/>
    </row>
    <row r="152" spans="1:8" ht="13.5" thickBot="1">
      <c r="A152" s="54"/>
      <c r="B152" s="3"/>
      <c r="C152" s="4"/>
      <c r="D152" s="3"/>
      <c r="E152" s="314" t="s">
        <v>460</v>
      </c>
      <c r="F152" s="315"/>
      <c r="G152" s="315"/>
      <c r="H152" s="216">
        <f>SUM(H123:H150,H82,H84,H86,H88,H90,H92,H94,H96,H98,H100,H102,H104,H106,H108,H110,H112,H114,H116,H118,H120)</f>
        <v>0</v>
      </c>
    </row>
    <row r="153" spans="1:8">
      <c r="A153" s="53"/>
      <c r="B153" s="3"/>
      <c r="C153" s="4"/>
      <c r="E153" s="3"/>
      <c r="F153" s="16"/>
      <c r="G153" s="16"/>
      <c r="H153" s="186"/>
    </row>
    <row r="154" spans="1:8">
      <c r="A154" s="54"/>
      <c r="B154" s="17"/>
      <c r="C154" s="4"/>
      <c r="D154" s="3"/>
      <c r="E154" s="3"/>
      <c r="F154" s="15"/>
      <c r="G154" s="3"/>
      <c r="H154" s="186"/>
    </row>
    <row r="155" spans="1:8" ht="15.75">
      <c r="A155" s="325" t="s">
        <v>0</v>
      </c>
      <c r="B155" s="325"/>
      <c r="C155" s="325"/>
      <c r="D155" s="325"/>
      <c r="E155" s="325"/>
      <c r="F155" s="325"/>
      <c r="G155" s="325"/>
      <c r="H155" s="186"/>
    </row>
    <row r="156" spans="1:8" ht="15.75">
      <c r="A156" s="325" t="s">
        <v>1</v>
      </c>
      <c r="B156" s="325"/>
      <c r="C156" s="325"/>
      <c r="D156" s="325"/>
      <c r="E156" s="325"/>
      <c r="F156" s="325"/>
      <c r="G156" s="325"/>
      <c r="H156" s="186"/>
    </row>
    <row r="157" spans="1:8" ht="15">
      <c r="A157" s="80"/>
      <c r="B157" s="81"/>
      <c r="C157" s="81"/>
      <c r="D157" s="71"/>
      <c r="E157" s="81"/>
      <c r="F157" s="81"/>
      <c r="G157" s="81"/>
      <c r="H157" s="186"/>
    </row>
    <row r="158" spans="1:8" ht="15.75">
      <c r="A158" s="325" t="s">
        <v>402</v>
      </c>
      <c r="B158" s="325"/>
      <c r="C158" s="325"/>
      <c r="D158" s="325"/>
      <c r="E158" s="325"/>
      <c r="F158" s="325"/>
      <c r="G158" s="325"/>
      <c r="H158" s="186"/>
    </row>
    <row r="159" spans="1:8" ht="14.25">
      <c r="A159" s="53"/>
      <c r="B159" s="6"/>
      <c r="F159" s="16"/>
      <c r="H159" s="186"/>
    </row>
    <row r="160" spans="1:8" ht="33.950000000000003" customHeight="1" thickBot="1">
      <c r="A160" s="85" t="s">
        <v>5</v>
      </c>
      <c r="B160" s="86" t="s">
        <v>6</v>
      </c>
      <c r="C160" s="86" t="s">
        <v>7</v>
      </c>
      <c r="D160" s="161" t="s">
        <v>701</v>
      </c>
      <c r="E160" s="87" t="s">
        <v>195</v>
      </c>
      <c r="F160" s="88" t="s">
        <v>324</v>
      </c>
      <c r="G160" s="190" t="s">
        <v>37</v>
      </c>
      <c r="H160" s="227" t="s">
        <v>702</v>
      </c>
    </row>
    <row r="161" spans="1:8" ht="15.75" thickTop="1">
      <c r="A161" s="78"/>
      <c r="B161" s="73"/>
      <c r="C161" s="73"/>
      <c r="D161" s="73"/>
      <c r="E161" s="72"/>
      <c r="F161" s="12"/>
      <c r="G161" s="38"/>
      <c r="H161" s="186"/>
    </row>
    <row r="162" spans="1:8" ht="15" thickBot="1">
      <c r="A162" s="53"/>
      <c r="B162" s="2" t="s">
        <v>461</v>
      </c>
      <c r="E162" s="1"/>
      <c r="H162" s="186"/>
    </row>
    <row r="163" spans="1:8" ht="13.5" thickBot="1">
      <c r="A163" s="54" t="s">
        <v>509</v>
      </c>
      <c r="B163" s="8" t="s">
        <v>309</v>
      </c>
      <c r="C163" s="4" t="s">
        <v>727</v>
      </c>
      <c r="D163" s="10">
        <v>5270</v>
      </c>
      <c r="E163" s="302"/>
      <c r="F163" s="18" t="s">
        <v>450</v>
      </c>
      <c r="G163" s="3" t="s">
        <v>464</v>
      </c>
      <c r="H163" s="232">
        <f t="shared" ref="H163:H183" si="1">D163*E163</f>
        <v>0</v>
      </c>
    </row>
    <row r="164" spans="1:8" ht="13.5" thickBot="1">
      <c r="A164" s="54" t="s">
        <v>510</v>
      </c>
      <c r="B164" s="8" t="s">
        <v>466</v>
      </c>
      <c r="C164" s="4" t="s">
        <v>727</v>
      </c>
      <c r="D164" s="10">
        <v>1</v>
      </c>
      <c r="E164" s="302"/>
      <c r="F164" s="16">
        <v>0.1</v>
      </c>
      <c r="G164" s="3" t="s">
        <v>464</v>
      </c>
      <c r="H164" s="232">
        <f t="shared" si="1"/>
        <v>0</v>
      </c>
    </row>
    <row r="165" spans="1:8" ht="13.5" thickBot="1">
      <c r="A165" s="54" t="s">
        <v>511</v>
      </c>
      <c r="B165" s="8" t="s">
        <v>276</v>
      </c>
      <c r="C165" s="4" t="s">
        <v>727</v>
      </c>
      <c r="D165" s="10">
        <v>2814</v>
      </c>
      <c r="E165" s="302"/>
      <c r="F165" s="18" t="s">
        <v>346</v>
      </c>
      <c r="G165" s="3" t="s">
        <v>464</v>
      </c>
      <c r="H165" s="232">
        <f t="shared" si="1"/>
        <v>0</v>
      </c>
    </row>
    <row r="166" spans="1:8" ht="13.5" thickBot="1">
      <c r="A166" s="54" t="s">
        <v>512</v>
      </c>
      <c r="B166" s="8" t="s">
        <v>298</v>
      </c>
      <c r="C166" s="4" t="s">
        <v>727</v>
      </c>
      <c r="D166" s="10">
        <v>1</v>
      </c>
      <c r="E166" s="302"/>
      <c r="F166" s="16">
        <v>0.1</v>
      </c>
      <c r="G166" s="3" t="s">
        <v>464</v>
      </c>
      <c r="H166" s="232">
        <f t="shared" si="1"/>
        <v>0</v>
      </c>
    </row>
    <row r="167" spans="1:8" ht="13.5" thickBot="1">
      <c r="A167" s="54" t="s">
        <v>513</v>
      </c>
      <c r="B167" s="8" t="s">
        <v>471</v>
      </c>
      <c r="C167" s="4" t="s">
        <v>727</v>
      </c>
      <c r="D167" s="10">
        <v>1</v>
      </c>
      <c r="E167" s="302"/>
      <c r="F167" s="16">
        <v>0.05</v>
      </c>
      <c r="G167" s="3" t="s">
        <v>464</v>
      </c>
      <c r="H167" s="232">
        <f t="shared" si="1"/>
        <v>0</v>
      </c>
    </row>
    <row r="168" spans="1:8" ht="13.5" thickBot="1">
      <c r="A168" s="54" t="s">
        <v>514</v>
      </c>
      <c r="B168" s="8" t="s">
        <v>312</v>
      </c>
      <c r="C168" s="4" t="s">
        <v>727</v>
      </c>
      <c r="D168" s="10">
        <v>5270</v>
      </c>
      <c r="E168" s="302"/>
      <c r="F168" s="16">
        <v>0.1</v>
      </c>
      <c r="G168" s="3" t="s">
        <v>464</v>
      </c>
      <c r="H168" s="232">
        <f t="shared" si="1"/>
        <v>0</v>
      </c>
    </row>
    <row r="169" spans="1:8" ht="13.5" thickBot="1">
      <c r="A169" s="54" t="s">
        <v>515</v>
      </c>
      <c r="B169" s="8" t="s">
        <v>477</v>
      </c>
      <c r="C169" s="4" t="s">
        <v>727</v>
      </c>
      <c r="D169" s="10">
        <v>1</v>
      </c>
      <c r="E169" s="302"/>
      <c r="F169" s="16">
        <v>0.2</v>
      </c>
      <c r="G169" s="3" t="s">
        <v>464</v>
      </c>
      <c r="H169" s="232">
        <f t="shared" si="1"/>
        <v>0</v>
      </c>
    </row>
    <row r="170" spans="1:8" ht="13.5" thickBot="1">
      <c r="A170" s="54" t="s">
        <v>516</v>
      </c>
      <c r="B170" s="8" t="s">
        <v>479</v>
      </c>
      <c r="C170" s="4" t="s">
        <v>727</v>
      </c>
      <c r="D170" s="10">
        <v>1</v>
      </c>
      <c r="E170" s="302"/>
      <c r="F170" s="16">
        <v>0.01</v>
      </c>
      <c r="G170" s="3" t="s">
        <v>464</v>
      </c>
      <c r="H170" s="232">
        <f t="shared" si="1"/>
        <v>0</v>
      </c>
    </row>
    <row r="171" spans="1:8" ht="13.5" thickBot="1">
      <c r="A171" s="54" t="s">
        <v>517</v>
      </c>
      <c r="B171" s="8" t="s">
        <v>286</v>
      </c>
      <c r="C171" s="4" t="s">
        <v>727</v>
      </c>
      <c r="D171" s="10">
        <v>5270</v>
      </c>
      <c r="E171" s="302"/>
      <c r="F171" s="16">
        <v>0.05</v>
      </c>
      <c r="G171" s="3" t="s">
        <v>464</v>
      </c>
      <c r="H171" s="232">
        <f t="shared" si="1"/>
        <v>0</v>
      </c>
    </row>
    <row r="172" spans="1:8" ht="13.5" thickBot="1">
      <c r="A172" s="54" t="s">
        <v>518</v>
      </c>
      <c r="B172" s="8" t="s">
        <v>289</v>
      </c>
      <c r="C172" s="4" t="s">
        <v>727</v>
      </c>
      <c r="D172" s="10">
        <v>5270</v>
      </c>
      <c r="E172" s="302"/>
      <c r="F172" s="16">
        <v>0.2</v>
      </c>
      <c r="G172" s="3" t="s">
        <v>464</v>
      </c>
      <c r="H172" s="232">
        <f t="shared" si="1"/>
        <v>0</v>
      </c>
    </row>
    <row r="173" spans="1:8" ht="13.5" thickBot="1">
      <c r="A173" s="54" t="s">
        <v>519</v>
      </c>
      <c r="B173" s="8" t="s">
        <v>486</v>
      </c>
      <c r="C173" s="4" t="s">
        <v>727</v>
      </c>
      <c r="D173" s="10">
        <v>1</v>
      </c>
      <c r="E173" s="302"/>
      <c r="F173" s="16">
        <v>0.05</v>
      </c>
      <c r="G173" s="3" t="s">
        <v>464</v>
      </c>
      <c r="H173" s="232">
        <f t="shared" si="1"/>
        <v>0</v>
      </c>
    </row>
    <row r="174" spans="1:8" ht="13.5" thickBot="1">
      <c r="A174" s="54" t="s">
        <v>520</v>
      </c>
      <c r="B174" s="8" t="s">
        <v>488</v>
      </c>
      <c r="C174" s="4" t="s">
        <v>727</v>
      </c>
      <c r="D174" s="10">
        <v>1</v>
      </c>
      <c r="E174" s="302"/>
      <c r="F174" s="16">
        <v>0.02</v>
      </c>
      <c r="G174" s="3" t="s">
        <v>464</v>
      </c>
      <c r="H174" s="232">
        <f t="shared" si="1"/>
        <v>0</v>
      </c>
    </row>
    <row r="175" spans="1:8" ht="13.5" thickBot="1">
      <c r="A175" s="54" t="s">
        <v>521</v>
      </c>
      <c r="B175" s="8" t="s">
        <v>490</v>
      </c>
      <c r="C175" s="4" t="s">
        <v>727</v>
      </c>
      <c r="D175" s="10">
        <v>5270</v>
      </c>
      <c r="E175" s="302"/>
      <c r="F175" s="16">
        <v>0.2</v>
      </c>
      <c r="G175" s="3" t="s">
        <v>464</v>
      </c>
      <c r="H175" s="232">
        <f t="shared" si="1"/>
        <v>0</v>
      </c>
    </row>
    <row r="176" spans="1:8" ht="13.5" thickBot="1">
      <c r="A176" s="54" t="s">
        <v>522</v>
      </c>
      <c r="B176" s="8" t="s">
        <v>279</v>
      </c>
      <c r="C176" s="4" t="s">
        <v>727</v>
      </c>
      <c r="D176" s="10">
        <v>1</v>
      </c>
      <c r="E176" s="302"/>
      <c r="F176" s="18" t="s">
        <v>450</v>
      </c>
      <c r="G176" s="3" t="s">
        <v>464</v>
      </c>
      <c r="H176" s="232">
        <f t="shared" si="1"/>
        <v>0</v>
      </c>
    </row>
    <row r="177" spans="1:8" ht="13.5" thickBot="1">
      <c r="A177" s="54" t="s">
        <v>523</v>
      </c>
      <c r="B177" s="8" t="s">
        <v>307</v>
      </c>
      <c r="C177" s="4" t="s">
        <v>727</v>
      </c>
      <c r="D177" s="10">
        <v>2635</v>
      </c>
      <c r="E177" s="302"/>
      <c r="F177" s="16">
        <v>0.02</v>
      </c>
      <c r="G177" s="3" t="s">
        <v>464</v>
      </c>
      <c r="H177" s="232">
        <f t="shared" si="1"/>
        <v>0</v>
      </c>
    </row>
    <row r="178" spans="1:8" ht="13.5" thickBot="1">
      <c r="A178" s="54" t="s">
        <v>524</v>
      </c>
      <c r="B178" s="8" t="s">
        <v>496</v>
      </c>
      <c r="C178" s="4" t="s">
        <v>727</v>
      </c>
      <c r="D178" s="10">
        <v>1</v>
      </c>
      <c r="E178" s="302"/>
      <c r="F178" s="16">
        <v>0.05</v>
      </c>
      <c r="G178" s="3" t="s">
        <v>464</v>
      </c>
      <c r="H178" s="232">
        <f t="shared" si="1"/>
        <v>0</v>
      </c>
    </row>
    <row r="179" spans="1:8" ht="13.5" thickBot="1">
      <c r="A179" s="54" t="s">
        <v>525</v>
      </c>
      <c r="B179" s="8" t="s">
        <v>282</v>
      </c>
      <c r="C179" s="4" t="s">
        <v>727</v>
      </c>
      <c r="D179" s="10">
        <v>1</v>
      </c>
      <c r="E179" s="302"/>
      <c r="F179" s="18" t="s">
        <v>338</v>
      </c>
      <c r="G179" s="3" t="s">
        <v>464</v>
      </c>
      <c r="H179" s="232">
        <f t="shared" si="1"/>
        <v>0</v>
      </c>
    </row>
    <row r="180" spans="1:8" ht="13.5" thickBot="1">
      <c r="A180" s="54" t="s">
        <v>526</v>
      </c>
      <c r="B180" s="8" t="s">
        <v>281</v>
      </c>
      <c r="C180" s="4" t="s">
        <v>727</v>
      </c>
      <c r="D180" s="10">
        <v>5270</v>
      </c>
      <c r="E180" s="302"/>
      <c r="F180" s="16">
        <v>0.2</v>
      </c>
      <c r="G180" s="3" t="s">
        <v>464</v>
      </c>
      <c r="H180" s="232">
        <f t="shared" si="1"/>
        <v>0</v>
      </c>
    </row>
    <row r="181" spans="1:8" ht="13.5" thickBot="1">
      <c r="A181" s="54" t="s">
        <v>527</v>
      </c>
      <c r="B181" s="17" t="s">
        <v>502</v>
      </c>
      <c r="C181" s="4" t="s">
        <v>727</v>
      </c>
      <c r="D181" s="10">
        <v>1</v>
      </c>
      <c r="E181" s="302"/>
      <c r="F181" s="15" t="s">
        <v>425</v>
      </c>
      <c r="G181" s="3"/>
      <c r="H181" s="232">
        <f t="shared" si="1"/>
        <v>0</v>
      </c>
    </row>
    <row r="182" spans="1:8" ht="13.5" thickBot="1">
      <c r="A182" s="54" t="s">
        <v>528</v>
      </c>
      <c r="B182" s="17" t="s">
        <v>504</v>
      </c>
      <c r="C182" s="4" t="s">
        <v>727</v>
      </c>
      <c r="D182" s="10">
        <v>1</v>
      </c>
      <c r="E182" s="302"/>
      <c r="F182" s="15" t="s">
        <v>425</v>
      </c>
      <c r="G182" s="3"/>
      <c r="H182" s="232">
        <f t="shared" si="1"/>
        <v>0</v>
      </c>
    </row>
    <row r="183" spans="1:8" ht="13.5" thickBot="1">
      <c r="A183" s="54" t="s">
        <v>530</v>
      </c>
      <c r="B183" s="17" t="s">
        <v>529</v>
      </c>
      <c r="C183" s="4" t="s">
        <v>727</v>
      </c>
      <c r="D183" s="10">
        <v>1</v>
      </c>
      <c r="E183" s="302"/>
      <c r="F183" s="15" t="s">
        <v>425</v>
      </c>
      <c r="G183" s="3"/>
      <c r="H183" s="232">
        <f t="shared" si="1"/>
        <v>0</v>
      </c>
    </row>
    <row r="184" spans="1:8" ht="13.5" thickBot="1">
      <c r="A184" s="53"/>
      <c r="B184" s="3"/>
      <c r="C184" s="4"/>
      <c r="E184" s="213"/>
      <c r="F184" s="16"/>
      <c r="H184" s="186"/>
    </row>
    <row r="185" spans="1:8" ht="13.5" thickBot="1">
      <c r="A185" s="54" t="s">
        <v>533</v>
      </c>
      <c r="B185" s="4" t="s">
        <v>531</v>
      </c>
      <c r="C185" s="4" t="s">
        <v>728</v>
      </c>
      <c r="D185" s="10">
        <v>1</v>
      </c>
      <c r="E185" s="302"/>
      <c r="F185" s="16">
        <v>0.2</v>
      </c>
      <c r="G185" s="3" t="s">
        <v>464</v>
      </c>
      <c r="H185" s="232">
        <f>D185*E185</f>
        <v>0</v>
      </c>
    </row>
    <row r="186" spans="1:8" ht="13.5" thickBot="1">
      <c r="A186" s="53"/>
      <c r="D186" s="48"/>
      <c r="E186" s="214"/>
      <c r="F186" s="16"/>
      <c r="H186" s="186"/>
    </row>
    <row r="187" spans="1:8" ht="13.5" thickBot="1">
      <c r="A187" s="54" t="s">
        <v>534</v>
      </c>
      <c r="B187" s="4" t="s">
        <v>531</v>
      </c>
      <c r="C187" s="4" t="s">
        <v>729</v>
      </c>
      <c r="D187" s="10">
        <v>1</v>
      </c>
      <c r="E187" s="302"/>
      <c r="F187" s="16">
        <v>5.0000000000000001E-3</v>
      </c>
      <c r="G187" s="3" t="s">
        <v>464</v>
      </c>
      <c r="H187" s="232">
        <f>D187*E187</f>
        <v>0</v>
      </c>
    </row>
    <row r="188" spans="1:8" ht="13.5" thickBot="1">
      <c r="A188" s="53"/>
      <c r="B188" s="4"/>
      <c r="C188" s="4"/>
      <c r="D188" s="10"/>
      <c r="E188" s="214"/>
      <c r="F188" s="16"/>
      <c r="H188" s="186"/>
    </row>
    <row r="189" spans="1:8" ht="15" thickBot="1">
      <c r="A189" s="54" t="s">
        <v>538</v>
      </c>
      <c r="B189" s="4" t="s">
        <v>535</v>
      </c>
      <c r="C189" s="4" t="s">
        <v>730</v>
      </c>
      <c r="D189" s="10">
        <v>3197</v>
      </c>
      <c r="E189" s="302"/>
      <c r="F189">
        <v>0.5</v>
      </c>
      <c r="G189" s="3" t="s">
        <v>537</v>
      </c>
      <c r="H189" s="232">
        <f>D189*E189</f>
        <v>0</v>
      </c>
    </row>
    <row r="190" spans="1:8" ht="13.5" thickBot="1">
      <c r="A190" s="53"/>
      <c r="B190" s="4"/>
      <c r="C190" s="4"/>
      <c r="D190" s="10"/>
      <c r="E190" s="213"/>
      <c r="H190" s="186"/>
    </row>
    <row r="191" spans="1:8" ht="15" thickBot="1">
      <c r="A191" s="54" t="s">
        <v>731</v>
      </c>
      <c r="B191" s="4" t="s">
        <v>539</v>
      </c>
      <c r="C191" s="4" t="s">
        <v>732</v>
      </c>
      <c r="D191" s="10">
        <v>1</v>
      </c>
      <c r="E191" s="302"/>
      <c r="F191">
        <v>0.05</v>
      </c>
      <c r="G191" s="3" t="s">
        <v>537</v>
      </c>
      <c r="H191" s="232">
        <f>D191*E191</f>
        <v>0</v>
      </c>
    </row>
    <row r="192" spans="1:8">
      <c r="A192" s="54"/>
      <c r="B192" s="4"/>
      <c r="E192" s="280"/>
      <c r="H192" s="186"/>
    </row>
    <row r="193" spans="1:8" ht="13.5" thickBot="1">
      <c r="A193" s="32"/>
      <c r="B193" s="3" t="s">
        <v>541</v>
      </c>
      <c r="C193" s="3"/>
      <c r="D193" s="3"/>
      <c r="E193" s="213"/>
      <c r="F193" s="3"/>
      <c r="G193" s="3"/>
      <c r="H193" s="186"/>
    </row>
    <row r="194" spans="1:8" ht="13.5" thickBot="1">
      <c r="A194" s="54" t="s">
        <v>733</v>
      </c>
      <c r="B194" s="9" t="s">
        <v>543</v>
      </c>
      <c r="C194" s="3" t="s">
        <v>544</v>
      </c>
      <c r="D194" s="10">
        <v>1</v>
      </c>
      <c r="E194" s="302"/>
      <c r="F194" s="15" t="s">
        <v>15</v>
      </c>
      <c r="H194" s="232">
        <f>D194*E194</f>
        <v>0</v>
      </c>
    </row>
    <row r="195" spans="1:8" ht="13.5" thickBot="1">
      <c r="A195" s="54"/>
      <c r="B195" s="9"/>
      <c r="C195" s="3"/>
      <c r="D195" s="10"/>
      <c r="E195" s="213"/>
      <c r="F195" s="15"/>
      <c r="H195" s="232"/>
    </row>
    <row r="196" spans="1:8" ht="13.5" thickBot="1">
      <c r="A196" s="54" t="s">
        <v>734</v>
      </c>
      <c r="B196" s="9" t="s">
        <v>546</v>
      </c>
      <c r="C196" s="3" t="s">
        <v>547</v>
      </c>
      <c r="D196" s="10">
        <v>1</v>
      </c>
      <c r="E196" s="302"/>
      <c r="F196" s="15" t="s">
        <v>15</v>
      </c>
      <c r="H196" s="232">
        <f>D196*E196</f>
        <v>0</v>
      </c>
    </row>
    <row r="197" spans="1:8">
      <c r="A197" s="32"/>
      <c r="B197" s="9"/>
      <c r="C197" s="3"/>
      <c r="D197" s="10"/>
      <c r="E197" s="213"/>
      <c r="F197" s="3"/>
      <c r="H197" s="186"/>
    </row>
    <row r="198" spans="1:8" ht="15" thickBot="1">
      <c r="A198" s="54"/>
      <c r="B198" s="39" t="s">
        <v>548</v>
      </c>
      <c r="C198" s="4"/>
      <c r="D198" s="10"/>
      <c r="E198" s="213"/>
      <c r="F198" s="18"/>
      <c r="G198" s="3"/>
      <c r="H198" s="186"/>
    </row>
    <row r="199" spans="1:8" ht="13.5" thickBot="1">
      <c r="A199" s="54" t="s">
        <v>735</v>
      </c>
      <c r="B199" s="9" t="s">
        <v>344</v>
      </c>
      <c r="C199" s="4" t="s">
        <v>568</v>
      </c>
      <c r="D199" s="10">
        <v>30</v>
      </c>
      <c r="E199" s="302"/>
      <c r="F199" s="18" t="s">
        <v>154</v>
      </c>
      <c r="G199" s="3" t="s">
        <v>676</v>
      </c>
      <c r="H199" s="232">
        <f>D199*E199</f>
        <v>0</v>
      </c>
    </row>
    <row r="200" spans="1:8" ht="13.5" thickBot="1">
      <c r="A200" s="54"/>
      <c r="B200" s="9"/>
      <c r="C200" s="4"/>
      <c r="D200" s="10"/>
      <c r="E200" s="213"/>
      <c r="F200" s="18"/>
      <c r="G200" s="3"/>
      <c r="H200" s="186"/>
    </row>
    <row r="201" spans="1:8" ht="13.5" thickBot="1">
      <c r="A201" s="54" t="s">
        <v>736</v>
      </c>
      <c r="B201" s="9" t="s">
        <v>584</v>
      </c>
      <c r="C201" s="4" t="s">
        <v>585</v>
      </c>
      <c r="D201" s="10">
        <v>30</v>
      </c>
      <c r="E201" s="302"/>
      <c r="F201" s="15" t="s">
        <v>154</v>
      </c>
      <c r="G201" s="3"/>
      <c r="H201" s="232">
        <f>D201*E201</f>
        <v>0</v>
      </c>
    </row>
    <row r="202" spans="1:8" ht="13.5" thickBot="1">
      <c r="A202" s="54"/>
      <c r="B202" s="9"/>
      <c r="C202" s="4"/>
      <c r="D202" s="3"/>
      <c r="E202" s="48"/>
      <c r="F202" s="18"/>
      <c r="G202" s="3"/>
      <c r="H202" s="186"/>
    </row>
    <row r="203" spans="1:8" ht="13.5" thickBot="1">
      <c r="A203" s="54"/>
      <c r="B203" s="9"/>
      <c r="C203" s="4"/>
      <c r="D203" s="3"/>
      <c r="E203" s="314" t="s">
        <v>507</v>
      </c>
      <c r="F203" s="315"/>
      <c r="G203" s="315"/>
      <c r="H203" s="216">
        <f>SUM(H163:H183,H185,H187,H189,H191,H194,H196,H199,H201)</f>
        <v>0</v>
      </c>
    </row>
    <row r="204" spans="1:8" ht="13.5" thickBot="1">
      <c r="A204" s="54"/>
      <c r="B204" s="9"/>
      <c r="C204" s="4"/>
      <c r="D204" s="3"/>
      <c r="E204" s="3"/>
      <c r="F204" s="18"/>
      <c r="G204" s="3"/>
      <c r="H204" s="186"/>
    </row>
    <row r="205" spans="1:8" ht="13.5" thickBot="1">
      <c r="A205" s="54"/>
      <c r="B205" s="9"/>
      <c r="C205" s="4"/>
      <c r="D205" s="3"/>
      <c r="E205" s="314" t="s">
        <v>587</v>
      </c>
      <c r="F205" s="315"/>
      <c r="G205" s="315"/>
      <c r="H205" s="216">
        <f>SUM(H203,H152,H72)</f>
        <v>0</v>
      </c>
    </row>
    <row r="206" spans="1:8">
      <c r="A206" s="54"/>
      <c r="B206" s="9"/>
      <c r="C206" s="4"/>
      <c r="D206" s="3"/>
      <c r="E206" s="3"/>
      <c r="F206" s="3"/>
      <c r="G206" s="3"/>
      <c r="H206" s="266"/>
    </row>
    <row r="207" spans="1:8">
      <c r="A207" s="54"/>
      <c r="B207" s="9"/>
      <c r="C207" s="4"/>
      <c r="D207" s="3"/>
      <c r="E207" s="3"/>
      <c r="F207" s="3"/>
      <c r="G207" s="3"/>
      <c r="H207" s="266"/>
    </row>
    <row r="208" spans="1:8" ht="33.950000000000003" customHeight="1" thickBot="1">
      <c r="A208" s="85" t="s">
        <v>5</v>
      </c>
      <c r="B208" s="192" t="s">
        <v>33</v>
      </c>
      <c r="C208" s="191" t="s">
        <v>34</v>
      </c>
      <c r="D208" s="161" t="s">
        <v>737</v>
      </c>
      <c r="E208" s="87" t="s">
        <v>36</v>
      </c>
      <c r="F208" s="190" t="s">
        <v>37</v>
      </c>
      <c r="G208" s="191" t="s">
        <v>34</v>
      </c>
      <c r="H208" s="227" t="s">
        <v>702</v>
      </c>
    </row>
    <row r="209" spans="1:8" ht="15.75" thickTop="1">
      <c r="A209" s="53"/>
      <c r="B209" s="20"/>
      <c r="D209" s="265"/>
      <c r="E209" s="72"/>
      <c r="F209" s="185"/>
      <c r="G209" s="10"/>
      <c r="H209" s="186"/>
    </row>
    <row r="210" spans="1:8" ht="15.75" thickBot="1">
      <c r="A210" s="53"/>
      <c r="B210" s="20" t="s">
        <v>590</v>
      </c>
      <c r="D210" s="265"/>
      <c r="E210" s="72"/>
      <c r="F210" s="185"/>
      <c r="G210" s="10"/>
      <c r="H210" s="186"/>
    </row>
    <row r="211" spans="1:8" ht="13.5" thickBot="1">
      <c r="A211" s="54" t="s">
        <v>591</v>
      </c>
      <c r="B211" s="8" t="s">
        <v>40</v>
      </c>
      <c r="C211" s="8"/>
      <c r="D211" s="48">
        <v>30</v>
      </c>
      <c r="E211" s="303"/>
      <c r="F211" s="11" t="s">
        <v>41</v>
      </c>
      <c r="H211" s="232">
        <f t="shared" ref="H211:H212" si="2">D211*E211</f>
        <v>0</v>
      </c>
    </row>
    <row r="212" spans="1:8" ht="13.5" thickBot="1">
      <c r="A212" s="54" t="s">
        <v>592</v>
      </c>
      <c r="B212" s="8" t="s">
        <v>43</v>
      </c>
      <c r="C212" s="8"/>
      <c r="D212" s="10">
        <v>60</v>
      </c>
      <c r="E212" s="303"/>
      <c r="F212" s="11" t="s">
        <v>41</v>
      </c>
      <c r="H212" s="232">
        <f t="shared" si="2"/>
        <v>0</v>
      </c>
    </row>
    <row r="213" spans="1:8" ht="14.25">
      <c r="A213" s="53"/>
      <c r="B213" s="6"/>
      <c r="C213" s="6"/>
      <c r="D213" s="48"/>
      <c r="E213" s="214"/>
      <c r="H213" s="186"/>
    </row>
    <row r="214" spans="1:8" ht="15" thickBot="1">
      <c r="A214" s="53"/>
      <c r="B214" s="7" t="s">
        <v>593</v>
      </c>
      <c r="C214" s="7"/>
      <c r="D214" s="10"/>
      <c r="E214" s="219"/>
      <c r="H214" s="186"/>
    </row>
    <row r="215" spans="1:8" ht="13.5" thickBot="1">
      <c r="A215" s="54" t="s">
        <v>594</v>
      </c>
      <c r="B215" s="8" t="s">
        <v>46</v>
      </c>
      <c r="C215" s="8"/>
      <c r="D215" s="48">
        <v>1</v>
      </c>
      <c r="E215" s="303"/>
      <c r="F215" s="11" t="s">
        <v>41</v>
      </c>
      <c r="H215" s="232">
        <f t="shared" ref="H215:H218" si="3">D215*E215</f>
        <v>0</v>
      </c>
    </row>
    <row r="216" spans="1:8" ht="13.5" thickBot="1">
      <c r="A216" s="54" t="s">
        <v>595</v>
      </c>
      <c r="B216" s="8" t="s">
        <v>48</v>
      </c>
      <c r="C216" s="8"/>
      <c r="D216" s="48">
        <v>1</v>
      </c>
      <c r="E216" s="303"/>
      <c r="F216" s="11" t="s">
        <v>41</v>
      </c>
      <c r="H216" s="232">
        <f t="shared" si="3"/>
        <v>0</v>
      </c>
    </row>
    <row r="217" spans="1:8" ht="13.5" thickBot="1">
      <c r="A217" s="54" t="s">
        <v>596</v>
      </c>
      <c r="B217" s="8" t="s">
        <v>50</v>
      </c>
      <c r="C217" s="8"/>
      <c r="D217" s="10">
        <v>1</v>
      </c>
      <c r="E217" s="303"/>
      <c r="F217" s="11" t="s">
        <v>41</v>
      </c>
      <c r="H217" s="232">
        <f t="shared" si="3"/>
        <v>0</v>
      </c>
    </row>
    <row r="218" spans="1:8" ht="13.5" thickBot="1">
      <c r="A218" s="54" t="s">
        <v>597</v>
      </c>
      <c r="B218" s="8" t="s">
        <v>52</v>
      </c>
      <c r="C218" s="8"/>
      <c r="D218" s="10">
        <v>1</v>
      </c>
      <c r="E218" s="303"/>
      <c r="F218" s="11" t="s">
        <v>41</v>
      </c>
      <c r="H218" s="232">
        <f t="shared" si="3"/>
        <v>0</v>
      </c>
    </row>
    <row r="219" spans="1:8">
      <c r="A219" s="53"/>
      <c r="B219" s="8"/>
      <c r="C219" s="8"/>
      <c r="D219" s="10"/>
      <c r="E219" s="219"/>
      <c r="F219" s="3"/>
      <c r="H219" s="186"/>
    </row>
    <row r="220" spans="1:8" ht="13.5" thickBot="1">
      <c r="A220" s="53"/>
      <c r="B220" s="20" t="s">
        <v>53</v>
      </c>
      <c r="C220" s="20"/>
      <c r="D220" s="10"/>
      <c r="E220" s="219"/>
      <c r="F220" s="3"/>
      <c r="H220" s="186"/>
    </row>
    <row r="221" spans="1:8" ht="13.5" thickBot="1">
      <c r="A221" s="54" t="s">
        <v>598</v>
      </c>
      <c r="B221" s="8" t="s">
        <v>55</v>
      </c>
      <c r="C221" s="8"/>
      <c r="D221" s="10">
        <v>1</v>
      </c>
      <c r="E221" s="303"/>
      <c r="F221" s="11" t="s">
        <v>41</v>
      </c>
      <c r="H221" s="232">
        <f t="shared" ref="H221" si="4">D221*E221</f>
        <v>0</v>
      </c>
    </row>
    <row r="222" spans="1:8">
      <c r="A222" s="53"/>
      <c r="B222" s="3"/>
      <c r="C222" s="3"/>
      <c r="D222" s="10"/>
      <c r="E222" s="7"/>
      <c r="F222" s="3"/>
      <c r="H222" s="186"/>
    </row>
    <row r="223" spans="1:8" ht="13.5" thickBot="1">
      <c r="A223" s="53"/>
      <c r="B223" s="7" t="s">
        <v>225</v>
      </c>
      <c r="C223" s="7"/>
      <c r="D223" s="10"/>
      <c r="E223" s="7"/>
      <c r="F223" s="3"/>
      <c r="H223" s="186"/>
    </row>
    <row r="224" spans="1:8" ht="15" thickBot="1">
      <c r="A224" s="54" t="s">
        <v>599</v>
      </c>
      <c r="B224" s="8" t="s">
        <v>600</v>
      </c>
      <c r="C224" s="8"/>
      <c r="D224" s="179">
        <v>1E-4</v>
      </c>
      <c r="E224" s="310"/>
      <c r="F224" s="37" t="s">
        <v>738</v>
      </c>
      <c r="H224" s="215">
        <f>(D224*(E224-1))*$H$205</f>
        <v>0</v>
      </c>
    </row>
    <row r="225" spans="1:8" ht="15" thickBot="1">
      <c r="A225" s="54" t="s">
        <v>602</v>
      </c>
      <c r="B225" s="8" t="s">
        <v>603</v>
      </c>
      <c r="C225" s="8"/>
      <c r="D225" s="179">
        <v>1E-4</v>
      </c>
      <c r="E225" s="310"/>
      <c r="F225" s="37" t="s">
        <v>738</v>
      </c>
      <c r="H225" s="215">
        <f t="shared" ref="H225:H226" si="5">(D225*(E225-1))*$H$205</f>
        <v>0</v>
      </c>
    </row>
    <row r="226" spans="1:8" ht="15" thickBot="1">
      <c r="A226" s="54" t="s">
        <v>604</v>
      </c>
      <c r="B226" s="8" t="s">
        <v>227</v>
      </c>
      <c r="C226" s="8"/>
      <c r="D226" s="179">
        <v>1E-4</v>
      </c>
      <c r="E226" s="310"/>
      <c r="F226" s="37" t="s">
        <v>738</v>
      </c>
      <c r="H226" s="215">
        <f t="shared" si="5"/>
        <v>0</v>
      </c>
    </row>
    <row r="227" spans="1:8">
      <c r="A227" s="32"/>
      <c r="B227" s="8" t="s">
        <v>605</v>
      </c>
      <c r="C227" s="8"/>
      <c r="D227" s="10"/>
      <c r="E227" s="7"/>
      <c r="F227" s="37"/>
      <c r="H227" s="186"/>
    </row>
    <row r="228" spans="1:8" ht="13.5" thickBot="1">
      <c r="A228" s="53"/>
      <c r="B228" s="3"/>
      <c r="C228" s="3"/>
      <c r="D228" s="48"/>
      <c r="E228" s="7"/>
      <c r="F228" s="3"/>
      <c r="H228" s="186"/>
    </row>
    <row r="229" spans="1:8" ht="15" thickBot="1">
      <c r="A229" s="54" t="s">
        <v>606</v>
      </c>
      <c r="B229" s="7" t="s">
        <v>607</v>
      </c>
      <c r="C229" s="7"/>
      <c r="D229" s="180">
        <v>1</v>
      </c>
      <c r="E229" s="310"/>
      <c r="F229" s="37" t="s">
        <v>738</v>
      </c>
      <c r="H229" s="215">
        <f t="shared" ref="H229" si="6">(D229*(E229-1))*$H$205</f>
        <v>0</v>
      </c>
    </row>
    <row r="230" spans="1:8" ht="13.5" thickBot="1">
      <c r="A230" s="53"/>
      <c r="B230" s="3"/>
      <c r="C230" s="3"/>
      <c r="D230" s="10"/>
      <c r="E230" s="7"/>
      <c r="F230" s="3"/>
      <c r="H230" s="186"/>
    </row>
    <row r="231" spans="1:8" ht="15" thickBot="1">
      <c r="A231" s="54" t="s">
        <v>608</v>
      </c>
      <c r="B231" s="7" t="s">
        <v>609</v>
      </c>
      <c r="C231" s="7"/>
      <c r="D231" s="10">
        <v>36</v>
      </c>
      <c r="E231" s="303"/>
      <c r="F231" s="11" t="s">
        <v>58</v>
      </c>
      <c r="H231" s="232">
        <f t="shared" ref="H231" si="7">D231*E231</f>
        <v>0</v>
      </c>
    </row>
    <row r="232" spans="1:8" ht="13.5" thickBot="1">
      <c r="A232" s="53"/>
      <c r="B232" s="3"/>
      <c r="C232" s="3"/>
      <c r="E232" s="8"/>
      <c r="F232" s="3"/>
      <c r="H232" s="186"/>
    </row>
    <row r="233" spans="1:8" ht="13.5" thickBot="1">
      <c r="A233" s="53"/>
      <c r="B233" s="3"/>
      <c r="C233" s="3"/>
      <c r="E233" s="314" t="s">
        <v>610</v>
      </c>
      <c r="F233" s="315"/>
      <c r="G233" s="315"/>
      <c r="H233" s="216">
        <f>SUM(H231,H229,H224:H226,H221,H215:H218,H211:H212)</f>
        <v>0</v>
      </c>
    </row>
    <row r="234" spans="1:8" ht="13.5" thickBot="1">
      <c r="A234" s="53"/>
      <c r="B234" s="3"/>
      <c r="C234" s="3"/>
      <c r="H234" s="266"/>
    </row>
    <row r="235" spans="1:8" ht="13.5" thickBot="1">
      <c r="A235" s="53"/>
      <c r="B235" s="3"/>
      <c r="C235" s="3"/>
      <c r="E235" s="314" t="s">
        <v>611</v>
      </c>
      <c r="F235" s="316"/>
      <c r="G235" s="316"/>
      <c r="H235" s="216">
        <f>SUM(H233,H205)</f>
        <v>0</v>
      </c>
    </row>
    <row r="236" spans="1:8">
      <c r="A236" s="54"/>
      <c r="B236" s="9"/>
      <c r="C236" s="4"/>
      <c r="D236" s="3"/>
      <c r="E236" s="3"/>
      <c r="F236" s="18"/>
      <c r="G236" s="3"/>
      <c r="H236" s="186"/>
    </row>
    <row r="237" spans="1:8">
      <c r="A237" s="53"/>
      <c r="C237" s="3"/>
      <c r="E237" s="8"/>
      <c r="F237" s="3"/>
      <c r="H237" s="186"/>
    </row>
    <row r="238" spans="1:8" ht="15.75">
      <c r="A238" s="325" t="s">
        <v>0</v>
      </c>
      <c r="B238" s="325"/>
      <c r="C238" s="325"/>
      <c r="D238" s="325"/>
      <c r="E238" s="325"/>
      <c r="F238" s="325"/>
      <c r="G238" s="325"/>
      <c r="H238" s="186"/>
    </row>
    <row r="239" spans="1:8" ht="15.75">
      <c r="A239" s="325" t="s">
        <v>1</v>
      </c>
      <c r="B239" s="325"/>
      <c r="C239" s="325"/>
      <c r="D239" s="325"/>
      <c r="E239" s="325"/>
      <c r="F239" s="325"/>
      <c r="G239" s="325"/>
      <c r="H239" s="186"/>
    </row>
    <row r="240" spans="1:8" ht="15">
      <c r="A240" s="80"/>
      <c r="B240" s="81"/>
      <c r="C240" s="81"/>
      <c r="D240" s="71"/>
      <c r="E240" s="81"/>
      <c r="F240" s="81"/>
      <c r="G240" s="81"/>
      <c r="H240" s="186"/>
    </row>
    <row r="241" spans="1:8" ht="15.75">
      <c r="A241" s="325" t="s">
        <v>612</v>
      </c>
      <c r="B241" s="325"/>
      <c r="C241" s="325"/>
      <c r="D241" s="325"/>
      <c r="E241" s="325"/>
      <c r="F241" s="325"/>
      <c r="G241" s="325"/>
      <c r="H241" s="186"/>
    </row>
    <row r="242" spans="1:8" ht="15.75">
      <c r="A242" s="283"/>
      <c r="B242" s="283"/>
      <c r="C242" s="283"/>
      <c r="D242" s="283"/>
      <c r="E242" s="283"/>
      <c r="F242" s="283"/>
      <c r="G242" s="283"/>
      <c r="H242" s="186"/>
    </row>
    <row r="243" spans="1:8" ht="18">
      <c r="A243" s="53"/>
      <c r="B243" s="41" t="s">
        <v>613</v>
      </c>
      <c r="C243" s="39"/>
      <c r="D243" s="40"/>
      <c r="E243" s="287"/>
      <c r="F243" s="287"/>
      <c r="G243" s="68"/>
      <c r="H243" s="186"/>
    </row>
    <row r="244" spans="1:8">
      <c r="A244" s="53"/>
      <c r="D244" s="5"/>
      <c r="G244" s="13"/>
      <c r="H244" s="186"/>
    </row>
    <row r="245" spans="1:8" ht="78" customHeight="1">
      <c r="A245" s="53"/>
      <c r="B245" s="317" t="s">
        <v>739</v>
      </c>
      <c r="C245" s="343"/>
      <c r="D245" s="343"/>
      <c r="E245" s="343"/>
      <c r="F245" s="343"/>
      <c r="G245" s="343"/>
      <c r="H245" s="186"/>
    </row>
    <row r="246" spans="1:8">
      <c r="A246" s="53"/>
      <c r="B246" s="285"/>
      <c r="C246" s="294"/>
      <c r="D246" s="294"/>
      <c r="E246" s="294"/>
      <c r="F246" s="294"/>
      <c r="G246" s="294"/>
      <c r="H246" s="186"/>
    </row>
    <row r="247" spans="1:8" ht="26.1" customHeight="1">
      <c r="A247" s="53"/>
      <c r="B247" s="317" t="s">
        <v>740</v>
      </c>
      <c r="C247" s="317"/>
      <c r="D247" s="317"/>
      <c r="E247" s="317"/>
      <c r="F247" s="317"/>
      <c r="G247" s="327"/>
      <c r="H247" s="186"/>
    </row>
    <row r="248" spans="1:8">
      <c r="A248" s="53"/>
      <c r="B248" s="294"/>
      <c r="C248" s="294"/>
      <c r="D248" s="294"/>
      <c r="E248" s="294"/>
      <c r="F248" s="294"/>
      <c r="G248" s="89"/>
      <c r="H248" s="186"/>
    </row>
    <row r="249" spans="1:8" ht="39" customHeight="1">
      <c r="A249" s="53"/>
      <c r="B249" s="317" t="s">
        <v>616</v>
      </c>
      <c r="C249" s="343"/>
      <c r="D249" s="343"/>
      <c r="E249" s="343"/>
      <c r="F249" s="343"/>
      <c r="G249" s="343"/>
      <c r="H249" s="186"/>
    </row>
    <row r="250" spans="1:8">
      <c r="A250" s="53"/>
      <c r="B250" s="294"/>
      <c r="C250" s="294"/>
      <c r="D250" s="294"/>
      <c r="E250" s="294"/>
      <c r="F250" s="294"/>
      <c r="G250" s="89"/>
      <c r="H250" s="186"/>
    </row>
    <row r="251" spans="1:8" ht="26.1" customHeight="1">
      <c r="A251" s="53"/>
      <c r="B251" s="317" t="s">
        <v>741</v>
      </c>
      <c r="C251" s="343"/>
      <c r="D251" s="343"/>
      <c r="E251" s="343"/>
      <c r="F251" s="343"/>
      <c r="G251" s="343"/>
      <c r="H251" s="186"/>
    </row>
    <row r="252" spans="1:8">
      <c r="A252" s="53"/>
      <c r="B252" s="285"/>
      <c r="C252" s="285"/>
      <c r="D252" s="285"/>
      <c r="E252" s="285"/>
      <c r="F252" s="285"/>
      <c r="G252" s="285"/>
      <c r="H252" s="186"/>
    </row>
    <row r="253" spans="1:8" ht="12.95" customHeight="1">
      <c r="A253" s="53"/>
      <c r="B253" s="317" t="s">
        <v>618</v>
      </c>
      <c r="C253" s="317"/>
      <c r="D253" s="317"/>
      <c r="E253" s="317"/>
      <c r="F253" s="317"/>
      <c r="G253" s="317"/>
      <c r="H253" s="186"/>
    </row>
    <row r="254" spans="1:8">
      <c r="A254" s="53"/>
      <c r="B254" s="294"/>
      <c r="C254" s="294"/>
      <c r="D254" s="294"/>
      <c r="E254" s="294"/>
      <c r="F254" s="294"/>
      <c r="G254" s="89"/>
      <c r="H254" s="186"/>
    </row>
    <row r="255" spans="1:8" ht="12.95" customHeight="1">
      <c r="A255" s="53"/>
      <c r="B255" s="317" t="s">
        <v>619</v>
      </c>
      <c r="C255" s="317"/>
      <c r="D255" s="317"/>
      <c r="E255" s="317"/>
      <c r="F255" s="317"/>
      <c r="G255" s="317"/>
      <c r="H255" s="186"/>
    </row>
    <row r="256" spans="1:8">
      <c r="A256" s="53"/>
      <c r="B256" s="285"/>
      <c r="C256" s="285"/>
      <c r="D256" s="285"/>
      <c r="E256" s="285"/>
      <c r="F256" s="285"/>
      <c r="G256" s="285"/>
      <c r="H256" s="186"/>
    </row>
    <row r="257" spans="1:8" ht="51.95" customHeight="1">
      <c r="A257" s="53"/>
      <c r="B257" s="317" t="s">
        <v>620</v>
      </c>
      <c r="C257" s="343"/>
      <c r="D257" s="343"/>
      <c r="E257" s="343"/>
      <c r="F257" s="343"/>
      <c r="G257" s="343"/>
      <c r="H257" s="186"/>
    </row>
    <row r="258" spans="1:8">
      <c r="A258" s="53"/>
      <c r="B258" s="288"/>
      <c r="C258" s="294"/>
      <c r="D258" s="294"/>
      <c r="E258" s="294"/>
      <c r="F258" s="294"/>
      <c r="G258" s="294"/>
      <c r="H258" s="186"/>
    </row>
    <row r="259" spans="1:8" ht="65.099999999999994" customHeight="1">
      <c r="A259" s="53"/>
      <c r="B259" s="317" t="s">
        <v>621</v>
      </c>
      <c r="C259" s="317"/>
      <c r="D259" s="317"/>
      <c r="E259" s="317"/>
      <c r="F259" s="317"/>
      <c r="G259" s="317"/>
      <c r="H259" s="186"/>
    </row>
    <row r="260" spans="1:8">
      <c r="A260" s="53"/>
      <c r="B260" s="285"/>
      <c r="C260" s="285"/>
      <c r="D260" s="285"/>
      <c r="E260" s="285"/>
      <c r="F260" s="285"/>
      <c r="G260" s="285"/>
      <c r="H260" s="186"/>
    </row>
    <row r="261" spans="1:8" ht="39" customHeight="1">
      <c r="A261" s="53"/>
      <c r="B261" s="327" t="s">
        <v>622</v>
      </c>
      <c r="C261" s="343"/>
      <c r="D261" s="343"/>
      <c r="E261" s="343"/>
      <c r="F261" s="343"/>
      <c r="G261" s="343"/>
      <c r="H261" s="186"/>
    </row>
    <row r="262" spans="1:8">
      <c r="A262" s="53"/>
      <c r="B262" s="288"/>
      <c r="C262" s="294"/>
      <c r="D262" s="294"/>
      <c r="E262" s="294"/>
      <c r="F262" s="294"/>
      <c r="G262" s="294"/>
      <c r="H262" s="186"/>
    </row>
    <row r="263" spans="1:8" ht="26.1" customHeight="1">
      <c r="A263" s="53"/>
      <c r="B263" s="317" t="s">
        <v>623</v>
      </c>
      <c r="C263" s="317"/>
      <c r="D263" s="317"/>
      <c r="E263" s="317"/>
      <c r="F263" s="317"/>
      <c r="G263" s="317"/>
      <c r="H263" s="186"/>
    </row>
    <row r="264" spans="1:8">
      <c r="A264" s="53"/>
      <c r="B264" s="285"/>
      <c r="C264" s="285"/>
      <c r="D264" s="285"/>
      <c r="E264" s="285"/>
      <c r="F264" s="285"/>
      <c r="G264" s="285"/>
      <c r="H264" s="186"/>
    </row>
    <row r="265" spans="1:8" ht="26.1" customHeight="1">
      <c r="A265" s="53"/>
      <c r="B265" s="317" t="s">
        <v>624</v>
      </c>
      <c r="C265" s="317"/>
      <c r="D265" s="317"/>
      <c r="E265" s="317"/>
      <c r="F265" s="317"/>
      <c r="G265" s="317"/>
      <c r="H265" s="186"/>
    </row>
    <row r="266" spans="1:8">
      <c r="A266" s="53"/>
      <c r="B266" s="285"/>
      <c r="C266" s="285"/>
      <c r="D266" s="285"/>
      <c r="E266" s="285"/>
      <c r="F266" s="285"/>
      <c r="G266" s="285"/>
      <c r="H266" s="186"/>
    </row>
    <row r="267" spans="1:8" ht="50.1" customHeight="1">
      <c r="A267" s="53"/>
      <c r="B267" s="327" t="s">
        <v>742</v>
      </c>
      <c r="C267" s="327"/>
      <c r="D267" s="327"/>
      <c r="E267" s="327"/>
      <c r="F267" s="327"/>
      <c r="G267" s="327"/>
      <c r="H267" s="186"/>
    </row>
    <row r="268" spans="1:8">
      <c r="A268" s="53"/>
      <c r="B268" s="288"/>
      <c r="C268" s="288"/>
      <c r="D268" s="288"/>
      <c r="E268" s="288"/>
      <c r="F268" s="288"/>
      <c r="G268" s="288"/>
      <c r="H268" s="186"/>
    </row>
    <row r="269" spans="1:8" ht="65.25" customHeight="1">
      <c r="A269" s="53"/>
      <c r="B269" s="319" t="s">
        <v>743</v>
      </c>
      <c r="C269" s="319"/>
      <c r="D269" s="319"/>
      <c r="E269" s="319"/>
      <c r="F269" s="319"/>
      <c r="G269" s="319"/>
      <c r="H269" s="186"/>
    </row>
    <row r="270" spans="1:8">
      <c r="A270" s="53"/>
      <c r="B270" s="288"/>
      <c r="C270" s="288"/>
      <c r="D270" s="288"/>
      <c r="E270" s="288"/>
      <c r="F270" s="288"/>
      <c r="G270" s="288"/>
      <c r="H270" s="186"/>
    </row>
    <row r="271" spans="1:8" ht="12.95" customHeight="1">
      <c r="A271" s="53"/>
      <c r="B271" s="319" t="s">
        <v>744</v>
      </c>
      <c r="C271" s="319"/>
      <c r="D271" s="319"/>
      <c r="E271" s="319"/>
      <c r="F271" s="319"/>
      <c r="G271" s="319"/>
      <c r="H271" s="186"/>
    </row>
    <row r="272" spans="1:8" ht="51.95" customHeight="1">
      <c r="A272" s="53"/>
      <c r="B272" s="357" t="s">
        <v>745</v>
      </c>
      <c r="C272" s="357"/>
      <c r="D272" s="357"/>
      <c r="E272" s="357"/>
      <c r="F272" s="357"/>
      <c r="G272" s="357"/>
      <c r="H272" s="186"/>
    </row>
    <row r="273" spans="1:8" ht="65.099999999999994" customHeight="1">
      <c r="A273" s="53"/>
      <c r="B273" s="357" t="s">
        <v>746</v>
      </c>
      <c r="C273" s="357"/>
      <c r="D273" s="357"/>
      <c r="E273" s="357"/>
      <c r="F273" s="357"/>
      <c r="G273" s="357"/>
      <c r="H273" s="186"/>
    </row>
    <row r="274" spans="1:8" ht="12.95" customHeight="1">
      <c r="A274" s="53"/>
      <c r="B274" s="357" t="s">
        <v>747</v>
      </c>
      <c r="C274" s="357"/>
      <c r="D274" s="357"/>
      <c r="E274" s="357"/>
      <c r="F274" s="357"/>
      <c r="G274" s="357"/>
      <c r="H274" s="186"/>
    </row>
    <row r="275" spans="1:8">
      <c r="A275" s="53"/>
      <c r="B275" s="281"/>
      <c r="C275" s="281"/>
      <c r="D275" s="281"/>
      <c r="E275" s="281"/>
      <c r="F275" s="281"/>
      <c r="G275" s="281"/>
      <c r="H275" s="186"/>
    </row>
    <row r="276" spans="1:8" ht="26.1" customHeight="1">
      <c r="A276" s="53"/>
      <c r="B276" s="319" t="s">
        <v>748</v>
      </c>
      <c r="C276" s="319"/>
      <c r="D276" s="319"/>
      <c r="E276" s="319"/>
      <c r="F276" s="319"/>
      <c r="G276" s="319"/>
      <c r="H276" s="186"/>
    </row>
    <row r="277" spans="1:8">
      <c r="A277" s="53"/>
      <c r="B277" s="281"/>
      <c r="C277" s="281"/>
      <c r="D277" s="281"/>
      <c r="E277" s="281"/>
      <c r="F277" s="281"/>
      <c r="G277" s="281"/>
      <c r="H277" s="186"/>
    </row>
    <row r="278" spans="1:8" ht="39" customHeight="1">
      <c r="A278" s="53"/>
      <c r="B278" s="319" t="s">
        <v>749</v>
      </c>
      <c r="C278" s="319"/>
      <c r="D278" s="319"/>
      <c r="E278" s="319"/>
      <c r="F278" s="319"/>
      <c r="G278" s="319"/>
      <c r="H278" s="186"/>
    </row>
    <row r="279" spans="1:8">
      <c r="A279" s="53"/>
      <c r="B279" s="281"/>
      <c r="C279" s="281"/>
      <c r="D279" s="281"/>
      <c r="E279" s="281"/>
      <c r="F279" s="281"/>
      <c r="G279" s="281"/>
      <c r="H279" s="186"/>
    </row>
    <row r="280" spans="1:8">
      <c r="A280" s="53"/>
      <c r="G280" s="16"/>
      <c r="H280" s="186"/>
    </row>
    <row r="281" spans="1:8">
      <c r="A281" s="53"/>
      <c r="B281" s="39"/>
      <c r="G281" s="16"/>
      <c r="H281" s="186"/>
    </row>
    <row r="282" spans="1:8" ht="15.75">
      <c r="A282" s="325" t="s">
        <v>0</v>
      </c>
      <c r="B282" s="325"/>
      <c r="C282" s="325"/>
      <c r="D282" s="325"/>
      <c r="E282" s="325"/>
      <c r="F282" s="325"/>
      <c r="G282" s="325"/>
      <c r="H282" s="186"/>
    </row>
    <row r="283" spans="1:8" ht="15.75">
      <c r="A283" s="325" t="s">
        <v>1</v>
      </c>
      <c r="B283" s="325"/>
      <c r="C283" s="325"/>
      <c r="D283" s="325"/>
      <c r="E283" s="325"/>
      <c r="F283" s="325"/>
      <c r="G283" s="325"/>
      <c r="H283" s="186"/>
    </row>
    <row r="284" spans="1:8" ht="15">
      <c r="A284" s="80"/>
      <c r="B284" s="81"/>
      <c r="C284" s="81"/>
      <c r="D284" s="71"/>
      <c r="E284" s="81"/>
      <c r="F284" s="81"/>
      <c r="G284" s="81"/>
      <c r="H284" s="186"/>
    </row>
    <row r="285" spans="1:8" ht="15.75">
      <c r="A285" s="325" t="s">
        <v>612</v>
      </c>
      <c r="B285" s="325"/>
      <c r="C285" s="325"/>
      <c r="D285" s="325"/>
      <c r="E285" s="325"/>
      <c r="F285" s="325"/>
      <c r="G285" s="325"/>
      <c r="H285" s="186"/>
    </row>
    <row r="286" spans="1:8" ht="15.75">
      <c r="A286" s="283"/>
      <c r="B286" s="283"/>
      <c r="C286" s="283"/>
      <c r="D286" s="283"/>
      <c r="E286" s="283"/>
      <c r="F286" s="283"/>
      <c r="G286" s="283"/>
      <c r="H286" s="186"/>
    </row>
    <row r="287" spans="1:8" ht="15.75">
      <c r="A287" s="53"/>
      <c r="B287" s="42" t="s">
        <v>635</v>
      </c>
      <c r="G287" s="16"/>
      <c r="H287" s="186"/>
    </row>
    <row r="288" spans="1:8" ht="13.5" thickBot="1">
      <c r="A288" s="53"/>
      <c r="B288" s="3" t="s">
        <v>636</v>
      </c>
      <c r="G288" s="16"/>
      <c r="H288" s="186"/>
    </row>
    <row r="289" spans="1:8" ht="13.5" thickBot="1">
      <c r="A289" s="53"/>
      <c r="B289" s="65" t="s">
        <v>637</v>
      </c>
      <c r="C289" s="66" t="s">
        <v>196</v>
      </c>
      <c r="D289" s="67" t="s">
        <v>638</v>
      </c>
      <c r="G289" s="16"/>
      <c r="H289" s="186"/>
    </row>
    <row r="290" spans="1:8" ht="13.5" thickTop="1">
      <c r="A290" s="53"/>
      <c r="B290" s="21" t="s">
        <v>639</v>
      </c>
      <c r="C290" s="22">
        <v>0.2</v>
      </c>
      <c r="D290" s="23" t="s">
        <v>640</v>
      </c>
      <c r="G290" s="16"/>
      <c r="H290" s="186"/>
    </row>
    <row r="291" spans="1:8">
      <c r="A291" s="53"/>
      <c r="B291" s="24" t="s">
        <v>641</v>
      </c>
      <c r="C291" s="25">
        <v>0.2</v>
      </c>
      <c r="D291" s="26" t="s">
        <v>640</v>
      </c>
      <c r="G291" s="16"/>
      <c r="H291" s="186"/>
    </row>
    <row r="292" spans="1:8">
      <c r="A292" s="53"/>
      <c r="B292" s="24" t="s">
        <v>642</v>
      </c>
      <c r="C292" s="25">
        <v>0.1</v>
      </c>
      <c r="D292" s="26" t="s">
        <v>640</v>
      </c>
      <c r="G292" s="16"/>
      <c r="H292" s="186"/>
    </row>
    <row r="293" spans="1:8">
      <c r="A293" s="53"/>
      <c r="B293" s="24" t="s">
        <v>643</v>
      </c>
      <c r="C293" s="25">
        <v>0.5</v>
      </c>
      <c r="D293" s="26" t="s">
        <v>640</v>
      </c>
      <c r="G293" s="16"/>
      <c r="H293" s="186"/>
    </row>
    <row r="294" spans="1:8">
      <c r="A294" s="53"/>
      <c r="B294" s="24" t="s">
        <v>644</v>
      </c>
      <c r="C294" s="25">
        <v>0.2</v>
      </c>
      <c r="D294" s="26" t="s">
        <v>640</v>
      </c>
      <c r="G294" s="16"/>
      <c r="H294" s="186"/>
    </row>
    <row r="295" spans="1:8">
      <c r="A295" s="53"/>
      <c r="B295" s="24" t="s">
        <v>645</v>
      </c>
      <c r="C295" s="25">
        <v>0.1</v>
      </c>
      <c r="D295" s="26" t="s">
        <v>640</v>
      </c>
      <c r="G295" s="16"/>
      <c r="H295" s="186"/>
    </row>
    <row r="296" spans="1:8">
      <c r="A296" s="53"/>
      <c r="B296" s="24" t="s">
        <v>646</v>
      </c>
      <c r="C296" s="25">
        <v>0.3</v>
      </c>
      <c r="D296" s="26" t="s">
        <v>640</v>
      </c>
      <c r="G296" s="16"/>
      <c r="H296" s="186"/>
    </row>
    <row r="297" spans="1:8" ht="13.5" thickBot="1">
      <c r="A297" s="53"/>
      <c r="B297" s="27" t="s">
        <v>647</v>
      </c>
      <c r="C297" s="28">
        <v>0.2</v>
      </c>
      <c r="D297" s="29" t="s">
        <v>640</v>
      </c>
      <c r="G297" s="16"/>
      <c r="H297" s="186"/>
    </row>
    <row r="298" spans="1:8">
      <c r="A298" s="53"/>
      <c r="B298" s="3"/>
      <c r="D298" s="3"/>
      <c r="G298" s="16"/>
      <c r="H298" s="186"/>
    </row>
    <row r="299" spans="1:8">
      <c r="A299" s="53"/>
      <c r="B299" s="3"/>
      <c r="D299" s="3"/>
      <c r="G299" s="16"/>
      <c r="H299" s="186"/>
    </row>
    <row r="300" spans="1:8">
      <c r="A300" s="53"/>
      <c r="B300" s="3"/>
      <c r="D300" s="3"/>
      <c r="G300" s="16"/>
      <c r="H300" s="186"/>
    </row>
    <row r="301" spans="1:8">
      <c r="A301" s="53"/>
      <c r="B301" s="3"/>
      <c r="D301" s="3"/>
      <c r="G301" s="16"/>
      <c r="H301" s="186"/>
    </row>
    <row r="302" spans="1:8">
      <c r="A302" s="53"/>
      <c r="B302" s="3"/>
      <c r="D302" s="3"/>
      <c r="G302" s="16"/>
      <c r="H302" s="186"/>
    </row>
    <row r="303" spans="1:8" ht="15.75">
      <c r="A303" s="325" t="s">
        <v>0</v>
      </c>
      <c r="B303" s="325"/>
      <c r="C303" s="325"/>
      <c r="D303" s="325"/>
      <c r="E303" s="325"/>
      <c r="F303" s="325"/>
      <c r="G303" s="325"/>
      <c r="H303" s="186"/>
    </row>
    <row r="304" spans="1:8" ht="15.75">
      <c r="A304" s="325" t="s">
        <v>1</v>
      </c>
      <c r="B304" s="325"/>
      <c r="C304" s="325"/>
      <c r="D304" s="325"/>
      <c r="E304" s="325"/>
      <c r="F304" s="325"/>
      <c r="G304" s="325"/>
      <c r="H304" s="186"/>
    </row>
    <row r="305" spans="1:8" ht="15">
      <c r="A305" s="80"/>
      <c r="B305" s="81"/>
      <c r="C305" s="81"/>
      <c r="D305" s="71"/>
      <c r="E305" s="81"/>
      <c r="F305" s="81"/>
      <c r="G305" s="81"/>
      <c r="H305" s="186"/>
    </row>
    <row r="306" spans="1:8" ht="18">
      <c r="A306" s="318" t="s">
        <v>677</v>
      </c>
      <c r="B306" s="318"/>
      <c r="C306" s="318"/>
      <c r="D306" s="318"/>
      <c r="E306" s="318"/>
      <c r="F306" s="318"/>
      <c r="G306" s="318"/>
      <c r="H306" s="186"/>
    </row>
    <row r="307" spans="1:8" ht="18">
      <c r="A307" s="53"/>
      <c r="C307" s="284"/>
      <c r="G307" s="16"/>
      <c r="H307" s="186"/>
    </row>
    <row r="308" spans="1:8" ht="12.75" customHeight="1">
      <c r="A308" s="53"/>
      <c r="B308" s="319" t="s">
        <v>678</v>
      </c>
      <c r="C308" s="320"/>
      <c r="D308" s="321"/>
      <c r="E308" s="321"/>
      <c r="F308" s="321"/>
      <c r="G308" s="16"/>
      <c r="H308" s="186"/>
    </row>
    <row r="309" spans="1:8" ht="13.5" thickBot="1">
      <c r="A309" s="53"/>
      <c r="G309" s="16"/>
      <c r="H309" s="186"/>
    </row>
    <row r="310" spans="1:8" ht="27" thickTop="1" thickBot="1">
      <c r="A310" s="83" t="s">
        <v>5</v>
      </c>
      <c r="B310" s="354" t="s">
        <v>85</v>
      </c>
      <c r="C310" s="355"/>
      <c r="D310" s="355"/>
      <c r="E310" s="355"/>
      <c r="F310" s="356"/>
      <c r="G310" s="16"/>
      <c r="H310" s="186"/>
    </row>
    <row r="311" spans="1:8" ht="13.5" thickTop="1">
      <c r="A311" s="304"/>
      <c r="B311" s="324"/>
      <c r="C311" s="324"/>
      <c r="D311" s="324"/>
      <c r="E311" s="324"/>
      <c r="F311" s="324"/>
      <c r="G311" s="16"/>
      <c r="H311" s="186"/>
    </row>
    <row r="312" spans="1:8">
      <c r="A312" s="305"/>
      <c r="B312" s="328"/>
      <c r="C312" s="328"/>
      <c r="D312" s="328"/>
      <c r="E312" s="328"/>
      <c r="F312" s="328"/>
      <c r="G312" s="16"/>
      <c r="H312" s="186"/>
    </row>
    <row r="313" spans="1:8">
      <c r="A313" s="305"/>
      <c r="B313" s="328"/>
      <c r="C313" s="328"/>
      <c r="D313" s="328"/>
      <c r="E313" s="328"/>
      <c r="F313" s="328"/>
      <c r="G313" s="16"/>
      <c r="H313" s="186"/>
    </row>
    <row r="314" spans="1:8">
      <c r="A314" s="305"/>
      <c r="B314" s="328"/>
      <c r="C314" s="328"/>
      <c r="D314" s="328"/>
      <c r="E314" s="328"/>
      <c r="F314" s="328"/>
      <c r="G314" s="16"/>
      <c r="H314" s="186"/>
    </row>
    <row r="315" spans="1:8">
      <c r="A315" s="305"/>
      <c r="B315" s="328"/>
      <c r="C315" s="328"/>
      <c r="D315" s="328"/>
      <c r="E315" s="328"/>
      <c r="F315" s="328"/>
      <c r="G315" s="16"/>
      <c r="H315" s="186"/>
    </row>
    <row r="316" spans="1:8">
      <c r="A316" s="305"/>
      <c r="B316" s="328"/>
      <c r="C316" s="328"/>
      <c r="D316" s="328"/>
      <c r="E316" s="328"/>
      <c r="F316" s="328"/>
      <c r="G316" s="16"/>
      <c r="H316" s="186"/>
    </row>
    <row r="317" spans="1:8">
      <c r="A317" s="305"/>
      <c r="B317" s="328"/>
      <c r="C317" s="328"/>
      <c r="D317" s="328"/>
      <c r="E317" s="328"/>
      <c r="F317" s="328"/>
      <c r="G317" s="16"/>
      <c r="H317" s="186"/>
    </row>
    <row r="318" spans="1:8">
      <c r="A318" s="305"/>
      <c r="B318" s="328"/>
      <c r="C318" s="328"/>
      <c r="D318" s="328"/>
      <c r="E318" s="328"/>
      <c r="F318" s="328"/>
      <c r="G318" s="16"/>
      <c r="H318" s="186"/>
    </row>
    <row r="319" spans="1:8">
      <c r="A319" s="305"/>
      <c r="B319" s="328"/>
      <c r="C319" s="328"/>
      <c r="D319" s="328"/>
      <c r="E319" s="328"/>
      <c r="F319" s="328"/>
      <c r="G319" s="16"/>
      <c r="H319" s="186"/>
    </row>
    <row r="320" spans="1:8">
      <c r="A320" s="305"/>
      <c r="B320" s="328"/>
      <c r="C320" s="328"/>
      <c r="D320" s="328"/>
      <c r="E320" s="328"/>
      <c r="F320" s="328"/>
      <c r="G320" s="16"/>
      <c r="H320" s="186"/>
    </row>
    <row r="321" spans="1:8">
      <c r="A321" s="305"/>
      <c r="B321" s="328"/>
      <c r="C321" s="328"/>
      <c r="D321" s="328"/>
      <c r="E321" s="328"/>
      <c r="F321" s="328"/>
      <c r="G321" s="16"/>
      <c r="H321" s="186"/>
    </row>
    <row r="322" spans="1:8">
      <c r="A322" s="305"/>
      <c r="B322" s="328"/>
      <c r="C322" s="328"/>
      <c r="D322" s="328"/>
      <c r="E322" s="328"/>
      <c r="F322" s="328"/>
      <c r="G322" s="16"/>
      <c r="H322" s="186"/>
    </row>
    <row r="323" spans="1:8">
      <c r="A323" s="305"/>
      <c r="B323" s="328"/>
      <c r="C323" s="328"/>
      <c r="D323" s="328"/>
      <c r="E323" s="328"/>
      <c r="F323" s="328"/>
      <c r="G323" s="16"/>
      <c r="H323" s="186"/>
    </row>
    <row r="324" spans="1:8">
      <c r="A324" s="305"/>
      <c r="B324" s="328"/>
      <c r="C324" s="328"/>
      <c r="D324" s="328"/>
      <c r="E324" s="328"/>
      <c r="F324" s="328"/>
      <c r="G324" s="16"/>
      <c r="H324" s="186"/>
    </row>
    <row r="325" spans="1:8">
      <c r="A325" s="305"/>
      <c r="B325" s="328"/>
      <c r="C325" s="328"/>
      <c r="D325" s="328"/>
      <c r="E325" s="328"/>
      <c r="F325" s="328"/>
      <c r="G325" s="16"/>
      <c r="H325" s="186"/>
    </row>
    <row r="326" spans="1:8">
      <c r="A326" s="305"/>
      <c r="B326" s="328"/>
      <c r="C326" s="328"/>
      <c r="D326" s="328"/>
      <c r="E326" s="328"/>
      <c r="F326" s="328"/>
      <c r="G326" s="16"/>
      <c r="H326" s="186"/>
    </row>
    <row r="327" spans="1:8">
      <c r="A327" s="305"/>
      <c r="B327" s="328"/>
      <c r="C327" s="328"/>
      <c r="D327" s="328"/>
      <c r="E327" s="328"/>
      <c r="F327" s="328"/>
      <c r="G327" s="16"/>
      <c r="H327" s="186"/>
    </row>
    <row r="328" spans="1:8">
      <c r="A328" s="305"/>
      <c r="B328" s="328"/>
      <c r="C328" s="328"/>
      <c r="D328" s="328"/>
      <c r="E328" s="328"/>
      <c r="F328" s="328"/>
      <c r="G328" s="16"/>
      <c r="H328" s="186"/>
    </row>
    <row r="329" spans="1:8">
      <c r="A329" s="305"/>
      <c r="B329" s="328"/>
      <c r="C329" s="328"/>
      <c r="D329" s="328"/>
      <c r="E329" s="328"/>
      <c r="F329" s="328"/>
      <c r="G329" s="16"/>
      <c r="H329" s="186"/>
    </row>
    <row r="330" spans="1:8">
      <c r="A330" s="305"/>
      <c r="B330" s="328"/>
      <c r="C330" s="328"/>
      <c r="D330" s="328"/>
      <c r="E330" s="328"/>
      <c r="F330" s="328"/>
      <c r="G330" s="16"/>
      <c r="H330" s="186"/>
    </row>
    <row r="331" spans="1:8">
      <c r="A331" s="305"/>
      <c r="B331" s="328"/>
      <c r="C331" s="328"/>
      <c r="D331" s="328"/>
      <c r="E331" s="328"/>
      <c r="F331" s="328"/>
      <c r="G331" s="16"/>
      <c r="H331" s="186"/>
    </row>
    <row r="332" spans="1:8">
      <c r="A332" s="305"/>
      <c r="B332" s="328"/>
      <c r="C332" s="328"/>
      <c r="D332" s="328"/>
      <c r="E332" s="328"/>
      <c r="F332" s="328"/>
      <c r="G332" s="16"/>
      <c r="H332" s="186"/>
    </row>
    <row r="333" spans="1:8">
      <c r="A333" s="305"/>
      <c r="B333" s="328"/>
      <c r="C333" s="328"/>
      <c r="D333" s="328"/>
      <c r="E333" s="328"/>
      <c r="F333" s="328"/>
      <c r="G333" s="16"/>
      <c r="H333" s="186"/>
    </row>
    <row r="334" spans="1:8">
      <c r="A334" s="305"/>
      <c r="B334" s="328"/>
      <c r="C334" s="328"/>
      <c r="D334" s="328"/>
      <c r="E334" s="328"/>
      <c r="F334" s="328"/>
      <c r="G334" s="16"/>
      <c r="H334" s="186"/>
    </row>
    <row r="335" spans="1:8">
      <c r="A335" s="305"/>
      <c r="B335" s="328"/>
      <c r="C335" s="328"/>
      <c r="D335" s="328"/>
      <c r="E335" s="328"/>
      <c r="F335" s="328"/>
      <c r="G335" s="16"/>
      <c r="H335" s="186"/>
    </row>
    <row r="336" spans="1:8">
      <c r="A336" s="305"/>
      <c r="B336" s="328"/>
      <c r="C336" s="328"/>
      <c r="D336" s="328"/>
      <c r="E336" s="328"/>
      <c r="F336" s="328"/>
      <c r="G336" s="16"/>
      <c r="H336" s="186"/>
    </row>
    <row r="337" spans="1:8">
      <c r="A337" s="305"/>
      <c r="B337" s="328"/>
      <c r="C337" s="328"/>
      <c r="D337" s="328"/>
      <c r="E337" s="328"/>
      <c r="F337" s="328"/>
      <c r="G337" s="16"/>
      <c r="H337" s="186"/>
    </row>
    <row r="338" spans="1:8">
      <c r="A338" s="305"/>
      <c r="B338" s="328"/>
      <c r="C338" s="328"/>
      <c r="D338" s="328"/>
      <c r="E338" s="328"/>
      <c r="F338" s="328"/>
      <c r="G338" s="16"/>
      <c r="H338" s="186"/>
    </row>
    <row r="339" spans="1:8">
      <c r="A339" s="305"/>
      <c r="B339" s="328"/>
      <c r="C339" s="328"/>
      <c r="D339" s="328"/>
      <c r="E339" s="328"/>
      <c r="F339" s="328"/>
      <c r="G339" s="16"/>
      <c r="H339" s="186"/>
    </row>
    <row r="340" spans="1:8">
      <c r="A340" s="305"/>
      <c r="B340" s="328"/>
      <c r="C340" s="328"/>
      <c r="D340" s="328"/>
      <c r="E340" s="328"/>
      <c r="F340" s="328"/>
      <c r="G340" s="16"/>
      <c r="H340" s="186"/>
    </row>
    <row r="341" spans="1:8">
      <c r="A341" s="305"/>
      <c r="B341" s="328"/>
      <c r="C341" s="328"/>
      <c r="D341" s="328"/>
      <c r="E341" s="328"/>
      <c r="F341" s="328"/>
      <c r="G341" s="16"/>
      <c r="H341" s="186"/>
    </row>
    <row r="342" spans="1:8">
      <c r="A342" s="305"/>
      <c r="B342" s="328"/>
      <c r="C342" s="328"/>
      <c r="D342" s="328"/>
      <c r="E342" s="328"/>
      <c r="F342" s="328"/>
      <c r="G342" s="16"/>
      <c r="H342" s="186"/>
    </row>
    <row r="343" spans="1:8">
      <c r="A343" s="305"/>
      <c r="B343" s="328"/>
      <c r="C343" s="328"/>
      <c r="D343" s="328"/>
      <c r="E343" s="328"/>
      <c r="F343" s="328"/>
      <c r="G343" s="16"/>
      <c r="H343" s="186"/>
    </row>
    <row r="344" spans="1:8">
      <c r="A344" s="305"/>
      <c r="B344" s="328"/>
      <c r="C344" s="328"/>
      <c r="D344" s="328"/>
      <c r="E344" s="328"/>
      <c r="F344" s="328"/>
      <c r="G344" s="16"/>
      <c r="H344" s="186"/>
    </row>
    <row r="345" spans="1:8">
      <c r="A345" s="305"/>
      <c r="B345" s="328"/>
      <c r="C345" s="328"/>
      <c r="D345" s="328"/>
      <c r="E345" s="328"/>
      <c r="F345" s="328"/>
      <c r="G345" s="16"/>
      <c r="H345" s="186"/>
    </row>
    <row r="346" spans="1:8">
      <c r="A346" s="305"/>
      <c r="B346" s="328"/>
      <c r="C346" s="328"/>
      <c r="D346" s="328"/>
      <c r="E346" s="328"/>
      <c r="F346" s="328"/>
      <c r="G346" s="16"/>
      <c r="H346" s="186"/>
    </row>
    <row r="347" spans="1:8">
      <c r="A347" s="305"/>
      <c r="B347" s="328"/>
      <c r="C347" s="328"/>
      <c r="D347" s="328"/>
      <c r="E347" s="328"/>
      <c r="F347" s="328"/>
      <c r="G347" s="16"/>
      <c r="H347" s="186"/>
    </row>
    <row r="348" spans="1:8">
      <c r="A348" s="305"/>
      <c r="B348" s="328"/>
      <c r="C348" s="328"/>
      <c r="D348" s="328"/>
      <c r="E348" s="328"/>
      <c r="F348" s="328"/>
      <c r="G348" s="16"/>
      <c r="H348" s="186"/>
    </row>
    <row r="349" spans="1:8">
      <c r="A349" s="305"/>
      <c r="B349" s="328"/>
      <c r="C349" s="328"/>
      <c r="D349" s="328"/>
      <c r="E349" s="328"/>
      <c r="F349" s="328"/>
      <c r="G349" s="16"/>
      <c r="H349" s="186"/>
    </row>
    <row r="350" spans="1:8">
      <c r="A350" s="305"/>
      <c r="B350" s="328"/>
      <c r="C350" s="328"/>
      <c r="D350" s="328"/>
      <c r="E350" s="328"/>
      <c r="F350" s="328"/>
      <c r="G350" s="16"/>
      <c r="H350" s="186"/>
    </row>
    <row r="351" spans="1:8">
      <c r="A351" s="305"/>
      <c r="B351" s="328"/>
      <c r="C351" s="328"/>
      <c r="D351" s="328"/>
      <c r="E351" s="328"/>
      <c r="F351" s="328"/>
      <c r="G351" s="16"/>
      <c r="H351" s="186"/>
    </row>
    <row r="352" spans="1:8">
      <c r="A352" s="305"/>
      <c r="B352" s="328"/>
      <c r="C352" s="328"/>
      <c r="D352" s="328"/>
      <c r="E352" s="328"/>
      <c r="F352" s="328"/>
      <c r="G352" s="16"/>
      <c r="H352" s="186"/>
    </row>
    <row r="353" spans="1:8">
      <c r="A353" s="305"/>
      <c r="B353" s="328"/>
      <c r="C353" s="328"/>
      <c r="D353" s="328"/>
      <c r="E353" s="328"/>
      <c r="F353" s="328"/>
      <c r="G353" s="16"/>
      <c r="H353" s="186"/>
    </row>
    <row r="354" spans="1:8">
      <c r="A354" s="305"/>
      <c r="B354" s="328"/>
      <c r="C354" s="328"/>
      <c r="D354" s="328"/>
      <c r="E354" s="328"/>
      <c r="F354" s="328"/>
      <c r="G354" s="16"/>
      <c r="H354" s="186"/>
    </row>
    <row r="355" spans="1:8">
      <c r="A355" s="305"/>
      <c r="B355" s="328"/>
      <c r="C355" s="328"/>
      <c r="D355" s="328"/>
      <c r="E355" s="328"/>
      <c r="F355" s="328"/>
      <c r="G355" s="16"/>
      <c r="H355" s="186"/>
    </row>
    <row r="356" spans="1:8">
      <c r="A356" s="305"/>
      <c r="B356" s="328"/>
      <c r="C356" s="328"/>
      <c r="D356" s="328"/>
      <c r="E356" s="328"/>
      <c r="F356" s="328"/>
      <c r="G356" s="16"/>
      <c r="H356" s="186"/>
    </row>
    <row r="357" spans="1:8">
      <c r="A357" s="305"/>
      <c r="B357" s="328"/>
      <c r="C357" s="328"/>
      <c r="D357" s="328"/>
      <c r="E357" s="328"/>
      <c r="F357" s="328"/>
      <c r="G357" s="16"/>
      <c r="H357" s="186"/>
    </row>
    <row r="358" spans="1:8">
      <c r="A358" s="305"/>
      <c r="B358" s="328"/>
      <c r="C358" s="328"/>
      <c r="D358" s="328"/>
      <c r="E358" s="328"/>
      <c r="F358" s="328"/>
      <c r="G358" s="16"/>
      <c r="H358" s="186"/>
    </row>
    <row r="359" spans="1:8">
      <c r="A359" s="305"/>
      <c r="B359" s="328"/>
      <c r="C359" s="328"/>
      <c r="D359" s="328"/>
      <c r="E359" s="328"/>
      <c r="F359" s="328"/>
      <c r="G359" s="16"/>
      <c r="H359" s="186"/>
    </row>
    <row r="360" spans="1:8">
      <c r="A360" s="305"/>
      <c r="B360" s="328"/>
      <c r="C360" s="328"/>
      <c r="D360" s="328"/>
      <c r="E360" s="328"/>
      <c r="F360" s="328"/>
      <c r="G360" s="16"/>
      <c r="H360" s="186"/>
    </row>
    <row r="361" spans="1:8">
      <c r="A361" s="305"/>
      <c r="B361" s="328"/>
      <c r="C361" s="328"/>
      <c r="D361" s="328"/>
      <c r="E361" s="328"/>
      <c r="F361" s="328"/>
      <c r="G361" s="16"/>
      <c r="H361" s="186"/>
    </row>
  </sheetData>
  <sheetProtection algorithmName="SHA-512" hashValue="Ybzox1ElN2PJymOnYTpHUr0TErNVGbmNqIdXbVumh70WdAVrGBqoJYXZhkO03znRC77A649EC3reSiI0XNq7YA==" saltValue="Qkee8QxpyLCrSiZk/I64Iw==" spinCount="100000" sheet="1" objects="1" scenarios="1"/>
  <protectedRanges>
    <protectedRange algorithmName="SHA-512" hashValue="FBklvqXeqRr3yOdyDmsGhkrvDJnSvGdMq0bI9wdWcfq+T3ZAdG6ds7E4itlviYdY0D1fipRuJ7k7VxSA2pq5Tw==" saltValue="Ysvk8Muw+2hgIdiRXS56gQ==" spinCount="100000" sqref="A311:F361" name="Range2_1_1"/>
    <protectedRange algorithmName="SHA-512" hashValue="Ulx1MoIP23a2ljs8vY0MvOg6X7OaFovRz9BNAzNMSYtim5uY6fRmR67ykX8TbB8m2ldD/SDvb4IGj7Y11bwlgA==" saltValue="qiXz0DUgu5xPunqTL5wrUg==" spinCount="100000" sqref="E123:E150 E163:E191 E211:E231 E21 E18 E23 E193:E201 E70 E14:E16 E26:E68 E82:E120" name="Range1_1_1"/>
  </protectedRanges>
  <mergeCells count="99">
    <mergeCell ref="E233:G233"/>
    <mergeCell ref="E235:G235"/>
    <mergeCell ref="A1:H1"/>
    <mergeCell ref="E72:G72"/>
    <mergeCell ref="E152:G152"/>
    <mergeCell ref="B332:F332"/>
    <mergeCell ref="B333:F333"/>
    <mergeCell ref="B334:F334"/>
    <mergeCell ref="B335:F335"/>
    <mergeCell ref="B360:F360"/>
    <mergeCell ref="B343:F343"/>
    <mergeCell ref="B344:F344"/>
    <mergeCell ref="B345:F345"/>
    <mergeCell ref="B346:F346"/>
    <mergeCell ref="B347:F347"/>
    <mergeCell ref="B348:F348"/>
    <mergeCell ref="B349:F349"/>
    <mergeCell ref="B350:F350"/>
    <mergeCell ref="B355:F355"/>
    <mergeCell ref="B356:F356"/>
    <mergeCell ref="B357:F357"/>
    <mergeCell ref="B310:F310"/>
    <mergeCell ref="B311:F311"/>
    <mergeCell ref="B336:F336"/>
    <mergeCell ref="B319:F319"/>
    <mergeCell ref="B320:F320"/>
    <mergeCell ref="B321:F321"/>
    <mergeCell ref="B322:F322"/>
    <mergeCell ref="B323:F323"/>
    <mergeCell ref="B324:F324"/>
    <mergeCell ref="B327:F327"/>
    <mergeCell ref="B328:F328"/>
    <mergeCell ref="B329:F329"/>
    <mergeCell ref="B330:F330"/>
    <mergeCell ref="B325:F325"/>
    <mergeCell ref="B326:F326"/>
    <mergeCell ref="B331:F331"/>
    <mergeCell ref="B312:F312"/>
    <mergeCell ref="B267:G267"/>
    <mergeCell ref="B269:G269"/>
    <mergeCell ref="B271:G271"/>
    <mergeCell ref="B272:G272"/>
    <mergeCell ref="B273:G273"/>
    <mergeCell ref="B274:G274"/>
    <mergeCell ref="A282:G282"/>
    <mergeCell ref="A283:G283"/>
    <mergeCell ref="A285:G285"/>
    <mergeCell ref="A303:G303"/>
    <mergeCell ref="B276:G276"/>
    <mergeCell ref="B278:G278"/>
    <mergeCell ref="A304:G304"/>
    <mergeCell ref="A306:G306"/>
    <mergeCell ref="B308:F308"/>
    <mergeCell ref="A241:G241"/>
    <mergeCell ref="B245:G245"/>
    <mergeCell ref="B247:G247"/>
    <mergeCell ref="B249:G249"/>
    <mergeCell ref="B251:G251"/>
    <mergeCell ref="B253:G253"/>
    <mergeCell ref="A155:G155"/>
    <mergeCell ref="A156:G156"/>
    <mergeCell ref="A158:G158"/>
    <mergeCell ref="A3:G3"/>
    <mergeCell ref="A4:G4"/>
    <mergeCell ref="A6:G6"/>
    <mergeCell ref="A7:G7"/>
    <mergeCell ref="A9:G9"/>
    <mergeCell ref="A75:G75"/>
    <mergeCell ref="A238:G238"/>
    <mergeCell ref="A239:G239"/>
    <mergeCell ref="E203:G203"/>
    <mergeCell ref="E205:G205"/>
    <mergeCell ref="A76:G76"/>
    <mergeCell ref="A78:G78"/>
    <mergeCell ref="B361:F361"/>
    <mergeCell ref="B351:F351"/>
    <mergeCell ref="B352:F352"/>
    <mergeCell ref="B353:F353"/>
    <mergeCell ref="B354:F354"/>
    <mergeCell ref="B358:F358"/>
    <mergeCell ref="B359:F359"/>
    <mergeCell ref="B339:F339"/>
    <mergeCell ref="B340:F340"/>
    <mergeCell ref="B341:F341"/>
    <mergeCell ref="B342:F342"/>
    <mergeCell ref="B337:F337"/>
    <mergeCell ref="B338:F338"/>
    <mergeCell ref="B315:F315"/>
    <mergeCell ref="B316:F316"/>
    <mergeCell ref="B317:F317"/>
    <mergeCell ref="B318:F318"/>
    <mergeCell ref="B313:F313"/>
    <mergeCell ref="B314:F314"/>
    <mergeCell ref="B259:G259"/>
    <mergeCell ref="B261:G261"/>
    <mergeCell ref="B263:G263"/>
    <mergeCell ref="B265:G265"/>
    <mergeCell ref="B255:G255"/>
    <mergeCell ref="B257:G257"/>
  </mergeCells>
  <pageMargins left="0.7" right="0.7" top="0.75" bottom="0.75" header="0.3" footer="0.3"/>
  <pageSetup scale="58" orientation="portrait" r:id="rId1"/>
  <rowBreaks count="4" manualBreakCount="4">
    <brk id="73" max="16383" man="1"/>
    <brk id="153" max="7" man="1"/>
    <brk id="236" max="7" man="1"/>
    <brk id="280"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86"/>
  <sheetViews>
    <sheetView tabSelected="1" view="pageBreakPreview" topLeftCell="A7" zoomScaleNormal="100" zoomScaleSheetLayoutView="100" workbookViewId="0">
      <selection activeCell="B20" sqref="B20"/>
    </sheetView>
  </sheetViews>
  <sheetFormatPr defaultColWidth="9.140625" defaultRowHeight="15"/>
  <cols>
    <col min="1" max="1" width="11.7109375" style="119" customWidth="1"/>
    <col min="2" max="2" width="37.85546875" style="119" customWidth="1"/>
    <col min="3" max="3" width="21.7109375" style="119" customWidth="1"/>
    <col min="4" max="4" width="14.5703125" style="119" customWidth="1"/>
    <col min="5" max="5" width="21.7109375" style="119" customWidth="1"/>
    <col min="6" max="6" width="24.7109375" style="119" customWidth="1"/>
    <col min="7" max="7" width="16.7109375" style="238" customWidth="1"/>
    <col min="8" max="16384" width="9.140625" style="119"/>
  </cols>
  <sheetData>
    <row r="1" spans="1:7" ht="39.950000000000003" customHeight="1">
      <c r="A1" s="313" t="s">
        <v>911</v>
      </c>
      <c r="B1" s="313"/>
      <c r="C1" s="313"/>
      <c r="D1" s="313"/>
      <c r="E1" s="313"/>
      <c r="F1" s="313"/>
      <c r="G1" s="313"/>
    </row>
    <row r="2" spans="1:7" ht="15.75" customHeight="1"/>
    <row r="3" spans="1:7" ht="15" customHeight="1">
      <c r="A3" s="359" t="s">
        <v>0</v>
      </c>
      <c r="B3" s="359"/>
      <c r="C3" s="359"/>
      <c r="D3" s="359"/>
      <c r="E3" s="359"/>
      <c r="F3" s="359"/>
    </row>
    <row r="4" spans="1:7" ht="18">
      <c r="A4" s="359" t="s">
        <v>1</v>
      </c>
      <c r="B4" s="359"/>
      <c r="C4" s="359"/>
      <c r="D4" s="359"/>
      <c r="E4" s="359"/>
      <c r="F4" s="359"/>
    </row>
    <row r="5" spans="1:7" ht="15" customHeight="1">
      <c r="C5" s="130"/>
    </row>
    <row r="6" spans="1:7" ht="15" customHeight="1">
      <c r="A6" s="359" t="s">
        <v>750</v>
      </c>
      <c r="B6" s="359"/>
      <c r="C6" s="359"/>
      <c r="D6" s="359"/>
      <c r="E6" s="359"/>
      <c r="F6" s="359"/>
    </row>
    <row r="7" spans="1:7" ht="39" customHeight="1">
      <c r="A7" s="365" t="s">
        <v>751</v>
      </c>
      <c r="B7" s="365"/>
      <c r="C7" s="365"/>
      <c r="D7" s="365"/>
      <c r="E7" s="365"/>
      <c r="F7" s="365"/>
    </row>
    <row r="8" spans="1:7">
      <c r="C8" s="153"/>
    </row>
    <row r="9" spans="1:7" ht="15" customHeight="1">
      <c r="C9" s="153"/>
    </row>
    <row r="10" spans="1:7" ht="18">
      <c r="A10" s="359" t="s">
        <v>752</v>
      </c>
      <c r="B10" s="359"/>
      <c r="C10" s="359"/>
      <c r="D10" s="359"/>
      <c r="E10" s="359"/>
      <c r="F10" s="359"/>
    </row>
    <row r="11" spans="1:7" ht="15.75" customHeight="1">
      <c r="B11" s="141"/>
      <c r="C11" s="130"/>
    </row>
    <row r="12" spans="1:7" ht="48" thickBot="1">
      <c r="A12" s="152" t="s">
        <v>5</v>
      </c>
      <c r="B12" s="151" t="s">
        <v>6</v>
      </c>
      <c r="C12" s="151" t="s">
        <v>753</v>
      </c>
      <c r="D12" s="161" t="s">
        <v>145</v>
      </c>
      <c r="E12" s="150" t="s">
        <v>754</v>
      </c>
      <c r="F12" s="149" t="s">
        <v>755</v>
      </c>
      <c r="G12" s="227" t="s">
        <v>147</v>
      </c>
    </row>
    <row r="13" spans="1:7" ht="16.5" thickTop="1" thickBot="1">
      <c r="B13" s="128"/>
      <c r="C13" s="130"/>
      <c r="D13" s="181"/>
    </row>
    <row r="14" spans="1:7" ht="15.75" thickBot="1">
      <c r="A14" s="148" t="s">
        <v>756</v>
      </c>
      <c r="B14" s="147" t="s">
        <v>757</v>
      </c>
      <c r="C14" s="132" t="s">
        <v>14</v>
      </c>
      <c r="D14" s="127">
        <v>1180</v>
      </c>
      <c r="E14" s="302"/>
      <c r="F14" s="127" t="s">
        <v>15</v>
      </c>
      <c r="G14" s="277">
        <f>D14*E14</f>
        <v>0</v>
      </c>
    </row>
    <row r="15" spans="1:7" ht="15.75" thickBot="1">
      <c r="A15" s="253"/>
      <c r="B15" s="128"/>
      <c r="C15" s="130"/>
      <c r="D15" s="181"/>
      <c r="E15" s="276"/>
    </row>
    <row r="16" spans="1:7" ht="15.75" thickBot="1">
      <c r="A16" s="131" t="s">
        <v>758</v>
      </c>
      <c r="B16" s="132" t="s">
        <v>20</v>
      </c>
      <c r="C16" s="129" t="s">
        <v>23</v>
      </c>
      <c r="D16" s="127">
        <v>900</v>
      </c>
      <c r="E16" s="302"/>
      <c r="F16" s="245">
        <v>1E-4</v>
      </c>
      <c r="G16" s="277">
        <f>D16*E16</f>
        <v>0</v>
      </c>
    </row>
    <row r="17" spans="1:7" ht="15.75" thickBot="1">
      <c r="A17" s="254"/>
      <c r="B17" s="132"/>
      <c r="C17" s="130"/>
      <c r="D17" s="127"/>
      <c r="E17" s="213"/>
    </row>
    <row r="18" spans="1:7" ht="15.75" thickBot="1">
      <c r="A18" s="146" t="s">
        <v>759</v>
      </c>
      <c r="B18" s="132" t="s">
        <v>17</v>
      </c>
      <c r="C18" s="129" t="s">
        <v>23</v>
      </c>
      <c r="D18" s="127">
        <v>900</v>
      </c>
      <c r="E18" s="302"/>
      <c r="F18" s="245">
        <v>1E-4</v>
      </c>
      <c r="G18" s="277">
        <f>D18*E18</f>
        <v>0</v>
      </c>
    </row>
    <row r="19" spans="1:7" ht="15.75" thickBot="1">
      <c r="A19" s="254"/>
      <c r="B19" s="132"/>
      <c r="C19" s="130"/>
      <c r="D19" s="127"/>
      <c r="E19" s="213"/>
    </row>
    <row r="20" spans="1:7" ht="15.75" thickBot="1">
      <c r="A20" s="255" t="s">
        <v>760</v>
      </c>
      <c r="B20" s="132" t="s">
        <v>761</v>
      </c>
      <c r="C20" s="278" t="s">
        <v>23</v>
      </c>
      <c r="D20" s="127">
        <v>450</v>
      </c>
      <c r="E20" s="302"/>
      <c r="F20" s="259" t="s">
        <v>762</v>
      </c>
      <c r="G20" s="277">
        <f>D20*E20</f>
        <v>0</v>
      </c>
    </row>
    <row r="21" spans="1:7" ht="15.75" thickBot="1"/>
    <row r="22" spans="1:7" ht="27" thickBot="1">
      <c r="A22" s="146" t="s">
        <v>763</v>
      </c>
      <c r="B22" s="299" t="s">
        <v>764</v>
      </c>
      <c r="C22" s="129" t="s">
        <v>765</v>
      </c>
      <c r="D22" s="246">
        <v>450</v>
      </c>
      <c r="E22" s="302"/>
      <c r="F22" s="127" t="s">
        <v>766</v>
      </c>
      <c r="G22" s="277">
        <f>D22*E22</f>
        <v>0</v>
      </c>
    </row>
    <row r="23" spans="1:7" ht="15.75" thickBot="1">
      <c r="A23" s="146"/>
      <c r="B23" s="132"/>
      <c r="C23" s="129"/>
      <c r="D23" s="246"/>
      <c r="E23" s="224"/>
      <c r="F23" s="127"/>
      <c r="G23" s="277"/>
    </row>
    <row r="24" spans="1:7" ht="15.75" thickBot="1">
      <c r="A24" s="146" t="s">
        <v>767</v>
      </c>
      <c r="B24" s="132" t="s">
        <v>768</v>
      </c>
      <c r="C24" s="250" t="s">
        <v>769</v>
      </c>
      <c r="D24" s="246">
        <v>600</v>
      </c>
      <c r="E24" s="302"/>
      <c r="F24" s="127" t="s">
        <v>770</v>
      </c>
      <c r="G24" s="277">
        <f>D24*E24</f>
        <v>0</v>
      </c>
    </row>
    <row r="25" spans="1:7" ht="15.75" thickBot="1">
      <c r="A25" s="146"/>
      <c r="B25" s="132"/>
      <c r="C25" s="250"/>
      <c r="D25" s="246"/>
      <c r="E25" s="224"/>
      <c r="F25" s="127"/>
      <c r="G25" s="277"/>
    </row>
    <row r="26" spans="1:7" ht="31.5" customHeight="1" thickBot="1">
      <c r="A26" s="146" t="s">
        <v>771</v>
      </c>
      <c r="B26" s="299" t="s">
        <v>772</v>
      </c>
      <c r="C26" s="129" t="s">
        <v>765</v>
      </c>
      <c r="D26" s="246">
        <v>800</v>
      </c>
      <c r="E26" s="302"/>
      <c r="F26" s="127" t="s">
        <v>773</v>
      </c>
      <c r="G26" s="277">
        <f>D26*E26</f>
        <v>0</v>
      </c>
    </row>
    <row r="27" spans="1:7" ht="15.75" thickBot="1">
      <c r="A27" s="121"/>
      <c r="B27" s="132"/>
      <c r="C27" s="129"/>
      <c r="D27" s="144"/>
    </row>
    <row r="28" spans="1:7" ht="15.75" thickBot="1">
      <c r="A28" s="121"/>
      <c r="B28" s="132"/>
      <c r="C28" s="145"/>
      <c r="D28" s="314" t="s">
        <v>774</v>
      </c>
      <c r="E28" s="315"/>
      <c r="F28" s="315"/>
      <c r="G28" s="240">
        <f>SUM(G22,G24,G26,G20,G18,G16,G14)</f>
        <v>0</v>
      </c>
    </row>
    <row r="29" spans="1:7">
      <c r="A29" s="121"/>
      <c r="B29" s="132"/>
      <c r="C29" s="129"/>
      <c r="D29" s="144"/>
    </row>
    <row r="30" spans="1:7">
      <c r="B30" s="132"/>
      <c r="C30" s="129"/>
      <c r="D30" s="144"/>
      <c r="E30" s="132"/>
    </row>
    <row r="31" spans="1:7">
      <c r="B31" s="143"/>
      <c r="C31" s="132"/>
      <c r="D31" s="132"/>
      <c r="E31" s="132"/>
      <c r="F31" s="132"/>
    </row>
    <row r="32" spans="1:7" ht="15" customHeight="1">
      <c r="C32" s="130"/>
    </row>
    <row r="33" spans="1:7" ht="20.25" customHeight="1">
      <c r="B33" s="359" t="s">
        <v>775</v>
      </c>
      <c r="C33" s="359"/>
      <c r="D33" s="359"/>
      <c r="E33" s="359"/>
      <c r="F33" s="359"/>
    </row>
    <row r="34" spans="1:7" ht="13.5" customHeight="1">
      <c r="B34" s="300"/>
      <c r="C34" s="300"/>
      <c r="D34" s="300"/>
      <c r="E34" s="300"/>
      <c r="F34" s="300"/>
    </row>
    <row r="35" spans="1:7" ht="33" thickBot="1">
      <c r="A35" s="85" t="s">
        <v>5</v>
      </c>
      <c r="B35" s="235" t="s">
        <v>33</v>
      </c>
      <c r="C35" s="191" t="s">
        <v>34</v>
      </c>
      <c r="D35" s="161" t="s">
        <v>163</v>
      </c>
      <c r="E35" s="87" t="s">
        <v>36</v>
      </c>
      <c r="F35" s="229" t="s">
        <v>37</v>
      </c>
      <c r="G35" s="227" t="s">
        <v>147</v>
      </c>
    </row>
    <row r="36" spans="1:7" ht="15.75" thickTop="1">
      <c r="B36" s="135"/>
      <c r="C36" s="130"/>
    </row>
    <row r="37" spans="1:7" ht="18" customHeight="1" thickBot="1">
      <c r="B37" s="142" t="s">
        <v>776</v>
      </c>
      <c r="D37" s="158"/>
      <c r="E37" s="140"/>
    </row>
    <row r="38" spans="1:7" ht="18" customHeight="1" thickBot="1">
      <c r="A38" s="138" t="s">
        <v>777</v>
      </c>
      <c r="B38" s="139" t="s">
        <v>40</v>
      </c>
      <c r="D38" s="181">
        <v>5</v>
      </c>
      <c r="E38" s="303"/>
      <c r="F38" s="138" t="s">
        <v>41</v>
      </c>
      <c r="G38" s="277">
        <f t="shared" ref="G38:G39" si="0">D38*E38</f>
        <v>0</v>
      </c>
    </row>
    <row r="39" spans="1:7" ht="18" customHeight="1" thickBot="1">
      <c r="A39" s="138" t="s">
        <v>778</v>
      </c>
      <c r="B39" s="139" t="s">
        <v>43</v>
      </c>
      <c r="D39" s="181">
        <v>5</v>
      </c>
      <c r="E39" s="303"/>
      <c r="F39" s="138" t="s">
        <v>41</v>
      </c>
      <c r="G39" s="277">
        <f t="shared" si="0"/>
        <v>0</v>
      </c>
    </row>
    <row r="40" spans="1:7" ht="18" customHeight="1">
      <c r="B40" s="141"/>
      <c r="D40" s="181"/>
      <c r="E40" s="279"/>
    </row>
    <row r="41" spans="1:7" ht="18" customHeight="1" thickBot="1">
      <c r="B41" s="128" t="s">
        <v>167</v>
      </c>
      <c r="C41" s="130"/>
      <c r="D41" s="181"/>
      <c r="E41" s="276"/>
    </row>
    <row r="42" spans="1:7" ht="18" customHeight="1" thickBot="1">
      <c r="A42" s="138" t="s">
        <v>779</v>
      </c>
      <c r="B42" s="139" t="s">
        <v>46</v>
      </c>
      <c r="C42" s="130"/>
      <c r="D42" s="181">
        <v>5</v>
      </c>
      <c r="E42" s="303"/>
      <c r="F42" s="138" t="s">
        <v>41</v>
      </c>
      <c r="G42" s="277">
        <f t="shared" ref="G42:G45" si="1">D42*E42</f>
        <v>0</v>
      </c>
    </row>
    <row r="43" spans="1:7" ht="18" customHeight="1" thickBot="1">
      <c r="A43" s="138" t="s">
        <v>780</v>
      </c>
      <c r="B43" s="139" t="s">
        <v>48</v>
      </c>
      <c r="C43" s="130"/>
      <c r="D43" s="181">
        <v>5</v>
      </c>
      <c r="E43" s="303"/>
      <c r="F43" s="138" t="s">
        <v>41</v>
      </c>
      <c r="G43" s="277">
        <f t="shared" si="1"/>
        <v>0</v>
      </c>
    </row>
    <row r="44" spans="1:7" ht="18" customHeight="1" thickBot="1">
      <c r="A44" s="138" t="s">
        <v>781</v>
      </c>
      <c r="B44" s="139" t="s">
        <v>50</v>
      </c>
      <c r="C44" s="130"/>
      <c r="D44" s="181">
        <v>5</v>
      </c>
      <c r="E44" s="303"/>
      <c r="F44" s="138" t="s">
        <v>41</v>
      </c>
      <c r="G44" s="277">
        <f t="shared" si="1"/>
        <v>0</v>
      </c>
    </row>
    <row r="45" spans="1:7" ht="18" customHeight="1" thickBot="1">
      <c r="A45" s="138" t="s">
        <v>782</v>
      </c>
      <c r="B45" s="139" t="s">
        <v>52</v>
      </c>
      <c r="C45" s="130"/>
      <c r="D45" s="181">
        <v>5</v>
      </c>
      <c r="E45" s="303"/>
      <c r="F45" s="138" t="s">
        <v>41</v>
      </c>
      <c r="G45" s="277">
        <f t="shared" si="1"/>
        <v>0</v>
      </c>
    </row>
    <row r="46" spans="1:7" ht="18" customHeight="1" thickBot="1">
      <c r="B46" s="132"/>
      <c r="C46" s="130"/>
      <c r="D46" s="181"/>
      <c r="E46" s="213"/>
      <c r="F46" s="132"/>
    </row>
    <row r="47" spans="1:7" ht="15.75" thickBot="1">
      <c r="A47" s="138" t="s">
        <v>783</v>
      </c>
      <c r="B47" s="128" t="s">
        <v>784</v>
      </c>
      <c r="C47" s="130"/>
      <c r="D47" s="181">
        <v>5</v>
      </c>
      <c r="E47" s="303"/>
      <c r="F47" s="138" t="s">
        <v>58</v>
      </c>
      <c r="G47" s="277">
        <f>D47*E47</f>
        <v>0</v>
      </c>
    </row>
    <row r="48" spans="1:7" ht="15.75" thickBot="1">
      <c r="B48" s="135"/>
      <c r="C48" s="130"/>
    </row>
    <row r="49" spans="1:7" ht="15.75" thickBot="1">
      <c r="B49" s="135"/>
      <c r="C49" s="130"/>
      <c r="D49" s="314" t="s">
        <v>785</v>
      </c>
      <c r="E49" s="315"/>
      <c r="F49" s="315"/>
      <c r="G49" s="240">
        <f>SUM(G47,G42:G45,G38:G39)</f>
        <v>0</v>
      </c>
    </row>
    <row r="50" spans="1:7" ht="15.75" thickBot="1">
      <c r="B50" s="135"/>
      <c r="C50" s="130"/>
      <c r="D50" s="130"/>
      <c r="E50" s="130"/>
      <c r="F50" s="130"/>
      <c r="G50" s="239"/>
    </row>
    <row r="51" spans="1:7" ht="15.75" thickBot="1">
      <c r="B51" s="135"/>
      <c r="C51" s="130"/>
      <c r="D51" s="314" t="s">
        <v>786</v>
      </c>
      <c r="E51" s="316"/>
      <c r="F51" s="316"/>
      <c r="G51" s="240">
        <f>SUM(G49,G28)</f>
        <v>0</v>
      </c>
    </row>
    <row r="52" spans="1:7">
      <c r="B52" s="135"/>
      <c r="C52" s="130"/>
    </row>
    <row r="53" spans="1:7" ht="15.75">
      <c r="A53" s="124"/>
      <c r="B53" s="360" t="s">
        <v>0</v>
      </c>
      <c r="C53" s="360"/>
      <c r="D53" s="360"/>
      <c r="E53" s="360"/>
      <c r="F53" s="360"/>
    </row>
    <row r="54" spans="1:7" ht="15.75">
      <c r="A54" s="124"/>
      <c r="B54" s="360" t="s">
        <v>1</v>
      </c>
      <c r="C54" s="360"/>
      <c r="D54" s="360"/>
      <c r="E54" s="360"/>
      <c r="F54" s="360"/>
    </row>
    <row r="55" spans="1:7" ht="15.75">
      <c r="A55" s="124"/>
      <c r="B55" s="123"/>
      <c r="C55" s="123"/>
      <c r="D55" s="125"/>
      <c r="E55" s="123"/>
      <c r="F55" s="123"/>
    </row>
    <row r="56" spans="1:7" ht="15.75">
      <c r="A56" s="124"/>
      <c r="B56" s="360" t="s">
        <v>787</v>
      </c>
      <c r="C56" s="360"/>
      <c r="D56" s="360"/>
      <c r="E56" s="360"/>
      <c r="F56" s="360"/>
    </row>
    <row r="57" spans="1:7" ht="15.75">
      <c r="A57" s="124"/>
      <c r="B57" s="123"/>
      <c r="C57" s="301"/>
      <c r="D57" s="123"/>
      <c r="E57" s="123"/>
      <c r="F57" s="122"/>
    </row>
    <row r="58" spans="1:7" ht="18">
      <c r="B58" s="137" t="s">
        <v>788</v>
      </c>
      <c r="C58" s="130"/>
    </row>
    <row r="59" spans="1:7" ht="15" customHeight="1">
      <c r="C59" s="130"/>
    </row>
    <row r="60" spans="1:7" ht="45" customHeight="1">
      <c r="B60" s="362" t="s">
        <v>789</v>
      </c>
      <c r="C60" s="362"/>
      <c r="D60" s="362"/>
      <c r="E60" s="362"/>
      <c r="F60" s="362"/>
    </row>
    <row r="61" spans="1:7" ht="15" customHeight="1">
      <c r="B61" s="136"/>
      <c r="C61" s="130"/>
      <c r="D61" s="136"/>
      <c r="E61" s="136"/>
      <c r="F61" s="136"/>
    </row>
    <row r="62" spans="1:7" ht="30" customHeight="1">
      <c r="B62" s="362" t="s">
        <v>790</v>
      </c>
      <c r="C62" s="363"/>
      <c r="D62" s="363"/>
      <c r="E62" s="363"/>
      <c r="F62" s="363"/>
    </row>
    <row r="63" spans="1:7" ht="15" customHeight="1">
      <c r="B63" s="297"/>
      <c r="C63" s="297"/>
      <c r="D63" s="297"/>
      <c r="E63" s="297"/>
      <c r="F63" s="297"/>
    </row>
    <row r="64" spans="1:7" ht="45" customHeight="1">
      <c r="B64" s="362" t="s">
        <v>616</v>
      </c>
      <c r="C64" s="362"/>
      <c r="D64" s="362"/>
      <c r="E64" s="362"/>
      <c r="F64" s="362"/>
    </row>
    <row r="65" spans="1:7" ht="15" customHeight="1">
      <c r="B65" s="136"/>
      <c r="C65" s="130"/>
      <c r="D65" s="136"/>
      <c r="E65" s="136"/>
      <c r="F65" s="136"/>
    </row>
    <row r="66" spans="1:7" ht="70.5" customHeight="1">
      <c r="B66" s="366" t="s">
        <v>791</v>
      </c>
      <c r="C66" s="366"/>
      <c r="D66" s="366"/>
      <c r="E66" s="366"/>
      <c r="F66" s="366"/>
    </row>
    <row r="67" spans="1:7" ht="15" customHeight="1">
      <c r="B67" s="136"/>
      <c r="C67" s="130"/>
      <c r="D67" s="136"/>
      <c r="E67" s="136"/>
      <c r="F67" s="136"/>
    </row>
    <row r="68" spans="1:7" ht="60" customHeight="1">
      <c r="B68" s="367" t="s">
        <v>792</v>
      </c>
      <c r="C68" s="367"/>
      <c r="D68" s="367"/>
      <c r="E68" s="367"/>
      <c r="F68" s="367"/>
    </row>
    <row r="69" spans="1:7" ht="15" customHeight="1">
      <c r="B69" s="136"/>
      <c r="C69" s="130"/>
      <c r="D69" s="136"/>
      <c r="E69" s="136"/>
      <c r="F69" s="136"/>
    </row>
    <row r="70" spans="1:7" ht="70.5" customHeight="1">
      <c r="B70" s="364" t="s">
        <v>182</v>
      </c>
      <c r="C70" s="364"/>
      <c r="D70" s="364"/>
      <c r="E70" s="364"/>
      <c r="F70" s="364"/>
    </row>
    <row r="71" spans="1:7" ht="15" customHeight="1">
      <c r="B71" s="136"/>
      <c r="C71" s="130"/>
      <c r="D71" s="136"/>
      <c r="E71" s="136"/>
      <c r="F71" s="136"/>
    </row>
    <row r="72" spans="1:7" ht="45" customHeight="1">
      <c r="B72" s="366" t="s">
        <v>183</v>
      </c>
      <c r="C72" s="366"/>
      <c r="D72" s="366"/>
      <c r="E72" s="366"/>
      <c r="F72" s="366"/>
    </row>
    <row r="73" spans="1:7" ht="15" customHeight="1">
      <c r="B73" s="136"/>
      <c r="C73" s="130"/>
      <c r="D73" s="136"/>
      <c r="E73" s="136"/>
      <c r="F73" s="136"/>
    </row>
    <row r="74" spans="1:7" ht="30" customHeight="1">
      <c r="B74" s="362" t="s">
        <v>184</v>
      </c>
      <c r="C74" s="362"/>
      <c r="D74" s="362"/>
      <c r="E74" s="362"/>
      <c r="F74" s="362"/>
    </row>
    <row r="75" spans="1:7" customFormat="1" ht="15" customHeight="1">
      <c r="A75" s="119"/>
      <c r="B75" s="135"/>
      <c r="C75" s="130"/>
      <c r="D75" s="119"/>
      <c r="E75" s="119"/>
      <c r="F75" s="119"/>
      <c r="G75" s="238"/>
    </row>
    <row r="76" spans="1:7" customFormat="1" ht="15" customHeight="1">
      <c r="A76" s="53"/>
      <c r="B76" s="319" t="s">
        <v>185</v>
      </c>
      <c r="C76" s="319"/>
      <c r="D76" s="319"/>
      <c r="E76" s="319"/>
      <c r="F76" s="319"/>
      <c r="G76" s="199"/>
    </row>
    <row r="77" spans="1:7" customFormat="1" ht="45" customHeight="1">
      <c r="A77" s="53"/>
      <c r="B77" s="319" t="s">
        <v>793</v>
      </c>
      <c r="C77" s="319"/>
      <c r="D77" s="319"/>
      <c r="E77" s="319"/>
      <c r="F77" s="319"/>
      <c r="G77" s="199"/>
    </row>
    <row r="78" spans="1:7" ht="15" customHeight="1">
      <c r="A78" s="53"/>
      <c r="B78" s="319" t="s">
        <v>72</v>
      </c>
      <c r="C78" s="319"/>
      <c r="D78" s="319"/>
      <c r="E78" s="319"/>
      <c r="F78" s="319"/>
      <c r="G78" s="199"/>
    </row>
    <row r="79" spans="1:7" ht="15" customHeight="1">
      <c r="B79" s="135"/>
      <c r="C79" s="130"/>
    </row>
    <row r="80" spans="1:7" ht="30" customHeight="1">
      <c r="B80" s="319" t="s">
        <v>187</v>
      </c>
      <c r="C80" s="319"/>
      <c r="D80" s="319"/>
      <c r="E80" s="319"/>
      <c r="F80" s="319"/>
    </row>
    <row r="81" spans="1:6" ht="15" customHeight="1">
      <c r="B81" s="135"/>
      <c r="C81" s="130"/>
    </row>
    <row r="82" spans="1:6" ht="45" customHeight="1">
      <c r="B82" s="319" t="s">
        <v>794</v>
      </c>
      <c r="C82" s="319"/>
      <c r="D82" s="319"/>
      <c r="E82" s="319"/>
      <c r="F82" s="319"/>
    </row>
    <row r="83" spans="1:6" ht="15" customHeight="1">
      <c r="A83" s="132"/>
      <c r="B83" s="256"/>
      <c r="C83" s="256"/>
      <c r="D83" s="256"/>
      <c r="E83" s="256"/>
      <c r="F83" s="256"/>
    </row>
    <row r="84" spans="1:6" ht="15" customHeight="1">
      <c r="A84" s="132"/>
      <c r="B84" s="81"/>
      <c r="C84" s="283" t="s">
        <v>0</v>
      </c>
      <c r="D84" s="81"/>
      <c r="E84" s="81"/>
      <c r="F84" s="81"/>
    </row>
    <row r="85" spans="1:6" ht="15" customHeight="1">
      <c r="A85" s="132"/>
      <c r="B85" s="81"/>
      <c r="C85" s="283" t="s">
        <v>1</v>
      </c>
      <c r="D85" s="81"/>
      <c r="E85" s="81"/>
      <c r="F85" s="81"/>
    </row>
    <row r="86" spans="1:6" ht="15" customHeight="1">
      <c r="A86" s="132"/>
      <c r="B86" s="81"/>
      <c r="C86" s="81"/>
      <c r="D86" s="71"/>
      <c r="E86" s="81"/>
      <c r="F86" s="81"/>
    </row>
    <row r="87" spans="1:6" ht="15" customHeight="1">
      <c r="A87" s="132"/>
      <c r="B87" s="81"/>
      <c r="C87" s="283" t="s">
        <v>787</v>
      </c>
      <c r="D87" s="81"/>
      <c r="E87" s="81"/>
      <c r="F87" s="82"/>
    </row>
    <row r="88" spans="1:6" ht="15" customHeight="1">
      <c r="A88" s="132"/>
      <c r="B88" s="81"/>
      <c r="C88" s="283"/>
      <c r="D88" s="81"/>
      <c r="E88" s="81"/>
      <c r="F88" s="82"/>
    </row>
    <row r="89" spans="1:6" ht="15" customHeight="1">
      <c r="A89" s="132"/>
      <c r="B89" s="39" t="s">
        <v>795</v>
      </c>
      <c r="C89"/>
      <c r="D89"/>
      <c r="E89"/>
      <c r="F89"/>
    </row>
    <row r="90" spans="1:6" ht="45" customHeight="1">
      <c r="A90" s="132"/>
      <c r="B90" s="375" t="s">
        <v>796</v>
      </c>
      <c r="C90" s="375"/>
      <c r="D90" s="375"/>
      <c r="E90" s="375"/>
      <c r="F90" s="375"/>
    </row>
    <row r="91" spans="1:6" ht="15" customHeight="1">
      <c r="A91" s="132"/>
      <c r="B91" s="298"/>
      <c r="C91" s="298"/>
      <c r="D91" s="298"/>
      <c r="E91" s="298"/>
      <c r="F91" s="298"/>
    </row>
    <row r="92" spans="1:6" ht="15" customHeight="1">
      <c r="A92" s="132"/>
      <c r="B92" s="39" t="s">
        <v>797</v>
      </c>
      <c r="C92"/>
      <c r="D92"/>
      <c r="E92"/>
      <c r="F92"/>
    </row>
    <row r="93" spans="1:6" ht="15" customHeight="1">
      <c r="A93" s="132"/>
      <c r="B93" s="7" t="s">
        <v>798</v>
      </c>
      <c r="C93"/>
      <c r="D93"/>
      <c r="E93"/>
      <c r="F93"/>
    </row>
    <row r="94" spans="1:6" ht="15" customHeight="1">
      <c r="A94" s="132"/>
      <c r="B94"/>
      <c r="C94"/>
      <c r="D94"/>
      <c r="E94"/>
      <c r="F94"/>
    </row>
    <row r="95" spans="1:6" ht="15" customHeight="1">
      <c r="A95" s="132"/>
      <c r="B95" s="34" t="s">
        <v>799</v>
      </c>
      <c r="C95"/>
      <c r="D95"/>
      <c r="E95"/>
      <c r="F95"/>
    </row>
    <row r="96" spans="1:6" ht="15" customHeight="1">
      <c r="A96" s="132"/>
      <c r="B96" s="34" t="s">
        <v>800</v>
      </c>
      <c r="C96"/>
      <c r="D96"/>
      <c r="E96"/>
      <c r="F96"/>
    </row>
    <row r="97" spans="1:6" ht="15" customHeight="1">
      <c r="A97" s="132"/>
      <c r="B97" s="34" t="s">
        <v>801</v>
      </c>
      <c r="C97"/>
      <c r="D97"/>
      <c r="E97"/>
      <c r="F97"/>
    </row>
    <row r="98" spans="1:6" ht="15" customHeight="1">
      <c r="A98" s="132"/>
      <c r="B98"/>
      <c r="C98"/>
      <c r="D98"/>
      <c r="E98"/>
      <c r="F98"/>
    </row>
    <row r="99" spans="1:6" ht="15" customHeight="1">
      <c r="A99" s="132"/>
      <c r="B99" s="260" t="s">
        <v>802</v>
      </c>
      <c r="C99" s="70"/>
      <c r="D99" s="70"/>
      <c r="E99" s="70"/>
      <c r="F99" s="70"/>
    </row>
    <row r="100" spans="1:6" ht="30" customHeight="1">
      <c r="A100" s="132"/>
      <c r="B100" s="361" t="s">
        <v>803</v>
      </c>
      <c r="C100" s="361"/>
      <c r="D100" s="361"/>
      <c r="E100" s="361"/>
      <c r="F100" s="361"/>
    </row>
    <row r="101" spans="1:6" ht="15" customHeight="1">
      <c r="A101" s="132"/>
      <c r="B101" s="298"/>
      <c r="C101" s="298"/>
      <c r="D101" s="298"/>
      <c r="E101" s="298"/>
      <c r="F101" s="298"/>
    </row>
    <row r="102" spans="1:6" ht="15" customHeight="1">
      <c r="A102" s="132"/>
      <c r="B102" s="39" t="s">
        <v>804</v>
      </c>
      <c r="C102" s="3"/>
      <c r="D102" s="4"/>
      <c r="E102"/>
      <c r="F102"/>
    </row>
    <row r="103" spans="1:6" ht="15" customHeight="1">
      <c r="A103" s="132"/>
      <c r="B103" s="248" t="s">
        <v>805</v>
      </c>
      <c r="C103" s="3"/>
      <c r="D103" s="4"/>
      <c r="E103"/>
      <c r="F103"/>
    </row>
    <row r="104" spans="1:6" ht="15" customHeight="1">
      <c r="A104" s="132"/>
      <c r="B104" s="247"/>
      <c r="C104" s="3"/>
      <c r="D104" s="4"/>
      <c r="E104"/>
      <c r="F104"/>
    </row>
    <row r="105" spans="1:6" ht="15" customHeight="1">
      <c r="A105" s="132"/>
      <c r="B105" s="249" t="s">
        <v>806</v>
      </c>
      <c r="C105" s="3"/>
      <c r="D105" s="4" t="s">
        <v>807</v>
      </c>
      <c r="E105"/>
      <c r="F105"/>
    </row>
    <row r="106" spans="1:6" ht="15" customHeight="1">
      <c r="A106" s="132"/>
      <c r="B106" s="249" t="s">
        <v>808</v>
      </c>
      <c r="C106" s="3"/>
      <c r="D106" s="4" t="s">
        <v>809</v>
      </c>
      <c r="E106"/>
      <c r="F106"/>
    </row>
    <row r="107" spans="1:6" ht="15" customHeight="1">
      <c r="A107" s="132"/>
      <c r="B107" s="249" t="s">
        <v>810</v>
      </c>
      <c r="C107" s="3"/>
      <c r="D107" s="4" t="s">
        <v>811</v>
      </c>
      <c r="E107"/>
      <c r="F107"/>
    </row>
    <row r="108" spans="1:6" ht="15" customHeight="1">
      <c r="A108" s="132"/>
      <c r="B108" s="249" t="s">
        <v>812</v>
      </c>
      <c r="C108" s="3"/>
      <c r="D108" s="4" t="s">
        <v>813</v>
      </c>
      <c r="E108"/>
      <c r="F108"/>
    </row>
    <row r="109" spans="1:6" ht="15" customHeight="1">
      <c r="A109" s="132"/>
      <c r="B109" s="249" t="s">
        <v>814</v>
      </c>
      <c r="C109" s="3"/>
      <c r="D109" s="4" t="s">
        <v>815</v>
      </c>
      <c r="E109"/>
      <c r="F109"/>
    </row>
    <row r="110" spans="1:6" ht="15" customHeight="1">
      <c r="A110" s="132"/>
      <c r="B110" s="249" t="s">
        <v>816</v>
      </c>
      <c r="C110" s="3"/>
      <c r="D110" s="4" t="s">
        <v>817</v>
      </c>
      <c r="E110"/>
      <c r="F110"/>
    </row>
    <row r="111" spans="1:6" ht="15" customHeight="1">
      <c r="A111" s="132"/>
      <c r="B111" s="249" t="s">
        <v>818</v>
      </c>
      <c r="C111" s="3"/>
      <c r="D111" s="4" t="s">
        <v>819</v>
      </c>
      <c r="E111"/>
      <c r="F111"/>
    </row>
    <row r="112" spans="1:6" ht="15" customHeight="1">
      <c r="A112" s="132"/>
      <c r="B112" s="249" t="s">
        <v>820</v>
      </c>
      <c r="C112" s="3"/>
      <c r="D112" s="4" t="s">
        <v>821</v>
      </c>
      <c r="E112"/>
      <c r="F112"/>
    </row>
    <row r="113" spans="1:6" ht="15" customHeight="1">
      <c r="A113" s="132"/>
      <c r="B113" s="249" t="s">
        <v>822</v>
      </c>
      <c r="C113" s="3"/>
      <c r="D113" s="4" t="s">
        <v>823</v>
      </c>
      <c r="E113"/>
      <c r="F113"/>
    </row>
    <row r="114" spans="1:6" ht="15" customHeight="1">
      <c r="A114" s="132"/>
      <c r="B114" s="249" t="s">
        <v>824</v>
      </c>
      <c r="C114" s="13"/>
      <c r="D114" s="4" t="s">
        <v>825</v>
      </c>
      <c r="E114"/>
      <c r="F114"/>
    </row>
    <row r="115" spans="1:6" ht="15" customHeight="1">
      <c r="A115" s="132"/>
      <c r="B115" s="249" t="s">
        <v>826</v>
      </c>
      <c r="C115" s="13"/>
      <c r="D115" s="4" t="s">
        <v>827</v>
      </c>
      <c r="E115"/>
      <c r="F115"/>
    </row>
    <row r="116" spans="1:6" ht="15" customHeight="1">
      <c r="A116" s="132"/>
      <c r="B116" s="249" t="s">
        <v>828</v>
      </c>
      <c r="C116" s="3"/>
      <c r="D116" s="4" t="s">
        <v>829</v>
      </c>
      <c r="E116"/>
      <c r="F116"/>
    </row>
    <row r="117" spans="1:6" ht="15" customHeight="1">
      <c r="A117" s="132"/>
      <c r="B117" s="249" t="s">
        <v>830</v>
      </c>
      <c r="C117" s="3"/>
      <c r="D117" s="4" t="s">
        <v>831</v>
      </c>
      <c r="E117"/>
      <c r="F117"/>
    </row>
    <row r="118" spans="1:6" ht="15" customHeight="1">
      <c r="A118" s="132"/>
      <c r="B118" s="249" t="s">
        <v>832</v>
      </c>
      <c r="C118" s="3"/>
      <c r="D118" s="4" t="s">
        <v>833</v>
      </c>
      <c r="E118"/>
      <c r="F118"/>
    </row>
    <row r="119" spans="1:6" ht="15" customHeight="1">
      <c r="A119" s="132"/>
      <c r="B119" s="249" t="s">
        <v>834</v>
      </c>
      <c r="C119" s="3"/>
      <c r="D119" s="4" t="s">
        <v>835</v>
      </c>
      <c r="E119"/>
      <c r="F119"/>
    </row>
    <row r="120" spans="1:6" ht="15" customHeight="1">
      <c r="A120" s="132"/>
      <c r="B120" s="249" t="s">
        <v>836</v>
      </c>
      <c r="C120" s="32"/>
      <c r="D120" s="4" t="s">
        <v>837</v>
      </c>
      <c r="E120"/>
      <c r="F120"/>
    </row>
    <row r="121" spans="1:6" ht="15" customHeight="1">
      <c r="A121" s="132"/>
      <c r="B121" s="249" t="s">
        <v>838</v>
      </c>
      <c r="C121" s="32"/>
      <c r="D121" s="4" t="s">
        <v>839</v>
      </c>
      <c r="E121"/>
      <c r="F121"/>
    </row>
    <row r="122" spans="1:6" ht="15" customHeight="1">
      <c r="A122" s="132"/>
      <c r="B122" s="249" t="s">
        <v>840</v>
      </c>
      <c r="C122" s="32"/>
      <c r="D122" s="4" t="s">
        <v>841</v>
      </c>
      <c r="E122"/>
      <c r="F122"/>
    </row>
    <row r="123" spans="1:6" ht="15" customHeight="1">
      <c r="A123" s="132"/>
      <c r="B123" s="249" t="s">
        <v>842</v>
      </c>
      <c r="C123" s="32"/>
      <c r="D123" s="4" t="s">
        <v>843</v>
      </c>
      <c r="E123"/>
      <c r="F123"/>
    </row>
    <row r="124" spans="1:6" ht="15" customHeight="1">
      <c r="A124" s="132"/>
      <c r="B124" s="249" t="s">
        <v>844</v>
      </c>
      <c r="C124" s="32"/>
      <c r="D124" s="4" t="s">
        <v>845</v>
      </c>
      <c r="E124"/>
      <c r="F124"/>
    </row>
    <row r="125" spans="1:6" ht="15" customHeight="1">
      <c r="A125" s="132"/>
      <c r="B125" s="249" t="s">
        <v>846</v>
      </c>
      <c r="C125" s="32"/>
      <c r="D125" s="4" t="s">
        <v>847</v>
      </c>
      <c r="E125"/>
      <c r="F125"/>
    </row>
    <row r="126" spans="1:6" ht="15" customHeight="1">
      <c r="A126" s="132"/>
      <c r="B126" s="34" t="s">
        <v>848</v>
      </c>
      <c r="C126" s="32"/>
      <c r="D126" s="4" t="s">
        <v>849</v>
      </c>
      <c r="E126"/>
      <c r="F126"/>
    </row>
    <row r="127" spans="1:6" ht="15" customHeight="1">
      <c r="A127" s="132"/>
      <c r="B127" s="34" t="s">
        <v>850</v>
      </c>
      <c r="C127" s="32"/>
      <c r="D127" s="4" t="s">
        <v>851</v>
      </c>
      <c r="E127"/>
      <c r="F127"/>
    </row>
    <row r="128" spans="1:6" ht="15" customHeight="1">
      <c r="A128" s="132"/>
      <c r="B128" s="34" t="s">
        <v>852</v>
      </c>
      <c r="C128" s="32"/>
      <c r="D128" s="4" t="s">
        <v>853</v>
      </c>
      <c r="E128"/>
      <c r="F128"/>
    </row>
    <row r="129" spans="1:6" ht="15" customHeight="1">
      <c r="A129" s="132"/>
      <c r="B129" s="34" t="s">
        <v>854</v>
      </c>
      <c r="C129" s="32"/>
      <c r="D129" s="4" t="s">
        <v>855</v>
      </c>
      <c r="E129"/>
      <c r="F129"/>
    </row>
    <row r="130" spans="1:6" ht="15" customHeight="1">
      <c r="A130" s="132"/>
      <c r="B130" s="34" t="s">
        <v>856</v>
      </c>
      <c r="C130"/>
      <c r="D130" s="4" t="s">
        <v>857</v>
      </c>
      <c r="E130"/>
      <c r="F130"/>
    </row>
    <row r="131" spans="1:6" ht="15" customHeight="1">
      <c r="A131" s="132"/>
      <c r="B131" s="34" t="s">
        <v>858</v>
      </c>
      <c r="C131" s="13"/>
      <c r="D131" s="4" t="s">
        <v>859</v>
      </c>
      <c r="E131"/>
      <c r="F131"/>
    </row>
    <row r="132" spans="1:6" ht="15" customHeight="1">
      <c r="A132" s="132"/>
      <c r="B132" s="34" t="s">
        <v>860</v>
      </c>
      <c r="C132" s="13"/>
      <c r="D132" s="4" t="s">
        <v>861</v>
      </c>
      <c r="E132"/>
      <c r="F132"/>
    </row>
    <row r="133" spans="1:6" ht="15" customHeight="1">
      <c r="A133" s="132"/>
      <c r="B133" s="34" t="s">
        <v>862</v>
      </c>
      <c r="C133" s="13"/>
      <c r="D133" s="4" t="s">
        <v>863</v>
      </c>
      <c r="E133"/>
      <c r="F133"/>
    </row>
    <row r="134" spans="1:6" ht="15" customHeight="1">
      <c r="A134" s="132"/>
      <c r="B134" s="34" t="s">
        <v>864</v>
      </c>
      <c r="C134" s="13"/>
      <c r="D134" s="4" t="s">
        <v>865</v>
      </c>
      <c r="E134"/>
      <c r="F134"/>
    </row>
    <row r="135" spans="1:6" ht="15" customHeight="1">
      <c r="A135" s="132"/>
      <c r="B135" s="34" t="s">
        <v>866</v>
      </c>
      <c r="C135" s="13"/>
      <c r="D135" s="4" t="s">
        <v>867</v>
      </c>
      <c r="E135"/>
      <c r="F135"/>
    </row>
    <row r="136" spans="1:6" ht="15" customHeight="1">
      <c r="A136" s="132"/>
      <c r="B136" s="34" t="s">
        <v>868</v>
      </c>
      <c r="C136"/>
      <c r="D136" s="4" t="s">
        <v>869</v>
      </c>
      <c r="E136"/>
      <c r="F136"/>
    </row>
    <row r="137" spans="1:6" ht="15" customHeight="1">
      <c r="A137" s="132"/>
      <c r="B137" s="34" t="s">
        <v>870</v>
      </c>
      <c r="C137"/>
      <c r="D137" s="4" t="s">
        <v>871</v>
      </c>
      <c r="E137"/>
      <c r="F137"/>
    </row>
    <row r="138" spans="1:6" ht="15" customHeight="1">
      <c r="A138" s="132"/>
      <c r="B138" s="34" t="s">
        <v>872</v>
      </c>
      <c r="C138"/>
      <c r="D138" s="4" t="s">
        <v>873</v>
      </c>
      <c r="E138"/>
      <c r="F138"/>
    </row>
    <row r="139" spans="1:6" ht="15" customHeight="1">
      <c r="A139" s="132"/>
      <c r="B139" s="34" t="s">
        <v>874</v>
      </c>
      <c r="C139" s="13"/>
      <c r="D139" s="4" t="s">
        <v>875</v>
      </c>
      <c r="E139"/>
      <c r="F139"/>
    </row>
    <row r="140" spans="1:6" ht="15" customHeight="1">
      <c r="A140" s="132"/>
      <c r="B140"/>
      <c r="C140"/>
      <c r="D140"/>
      <c r="E140"/>
      <c r="F140"/>
    </row>
    <row r="141" spans="1:6" ht="15" customHeight="1">
      <c r="A141" s="132"/>
      <c r="B141" s="260" t="s">
        <v>876</v>
      </c>
      <c r="C141"/>
      <c r="D141"/>
      <c r="E141"/>
      <c r="F141"/>
    </row>
    <row r="142" spans="1:6" ht="30" customHeight="1">
      <c r="A142" s="132"/>
      <c r="B142" s="361" t="s">
        <v>803</v>
      </c>
      <c r="C142" s="361"/>
      <c r="D142" s="361"/>
      <c r="E142" s="361"/>
      <c r="F142" s="361"/>
    </row>
    <row r="143" spans="1:6" ht="15" customHeight="1">
      <c r="A143" s="132"/>
      <c r="B143" s="4"/>
      <c r="C143"/>
      <c r="D143"/>
      <c r="E143"/>
      <c r="F143"/>
    </row>
    <row r="144" spans="1:6">
      <c r="B144" s="126" t="s">
        <v>877</v>
      </c>
      <c r="C144" s="130"/>
    </row>
    <row r="145" spans="1:4">
      <c r="A145" s="132"/>
      <c r="B145" s="128" t="s">
        <v>878</v>
      </c>
      <c r="C145" s="132"/>
      <c r="D145" s="129"/>
    </row>
    <row r="146" spans="1:4">
      <c r="A146" s="132"/>
      <c r="B146" s="128"/>
      <c r="C146" s="132"/>
      <c r="D146" s="129"/>
    </row>
    <row r="147" spans="1:4">
      <c r="A147" s="132"/>
      <c r="B147" s="134" t="s">
        <v>879</v>
      </c>
      <c r="C147" s="132"/>
      <c r="D147" s="133" t="s">
        <v>880</v>
      </c>
    </row>
    <row r="148" spans="1:4">
      <c r="A148" s="132"/>
      <c r="B148" s="261" t="s">
        <v>881</v>
      </c>
      <c r="C148" s="132"/>
      <c r="D148" s="262" t="s">
        <v>882</v>
      </c>
    </row>
    <row r="149" spans="1:4">
      <c r="A149" s="132"/>
      <c r="B149" s="261" t="s">
        <v>883</v>
      </c>
      <c r="C149" s="132"/>
      <c r="D149" s="262" t="s">
        <v>884</v>
      </c>
    </row>
    <row r="150" spans="1:4">
      <c r="A150" s="132"/>
      <c r="B150" s="261" t="s">
        <v>885</v>
      </c>
      <c r="C150" s="132"/>
      <c r="D150" s="262" t="s">
        <v>886</v>
      </c>
    </row>
    <row r="151" spans="1:4">
      <c r="A151" s="132"/>
      <c r="B151" s="261" t="s">
        <v>887</v>
      </c>
      <c r="C151" s="132"/>
      <c r="D151" s="262" t="s">
        <v>888</v>
      </c>
    </row>
    <row r="152" spans="1:4">
      <c r="A152" s="132"/>
      <c r="B152" s="261" t="s">
        <v>889</v>
      </c>
      <c r="C152" s="132"/>
      <c r="D152" s="262" t="s">
        <v>890</v>
      </c>
    </row>
    <row r="153" spans="1:4">
      <c r="A153" s="132"/>
      <c r="B153" s="261" t="s">
        <v>891</v>
      </c>
      <c r="C153" s="132"/>
      <c r="D153" s="262" t="s">
        <v>892</v>
      </c>
    </row>
    <row r="154" spans="1:4">
      <c r="A154" s="132"/>
      <c r="B154" s="261" t="s">
        <v>893</v>
      </c>
      <c r="C154" s="132"/>
      <c r="D154" s="262" t="s">
        <v>894</v>
      </c>
    </row>
    <row r="155" spans="1:4">
      <c r="A155" s="132"/>
      <c r="B155" s="261" t="s">
        <v>895</v>
      </c>
      <c r="C155" s="132"/>
      <c r="D155" s="263" t="s">
        <v>896</v>
      </c>
    </row>
    <row r="156" spans="1:4">
      <c r="A156" s="132"/>
      <c r="B156" s="261" t="s">
        <v>897</v>
      </c>
      <c r="C156" s="132"/>
      <c r="D156" s="129"/>
    </row>
    <row r="157" spans="1:4">
      <c r="A157" s="132"/>
      <c r="B157" s="261" t="s">
        <v>898</v>
      </c>
      <c r="C157" s="132"/>
    </row>
    <row r="158" spans="1:4">
      <c r="A158" s="132"/>
      <c r="B158" s="261" t="s">
        <v>899</v>
      </c>
      <c r="C158" s="132"/>
    </row>
    <row r="159" spans="1:4">
      <c r="A159" s="132"/>
      <c r="B159"/>
      <c r="C159" s="132"/>
    </row>
    <row r="160" spans="1:4">
      <c r="A160" s="132"/>
      <c r="B160" s="258" t="s">
        <v>900</v>
      </c>
      <c r="C160" s="132"/>
    </row>
    <row r="161" spans="1:6">
      <c r="A161" s="132"/>
      <c r="B161" s="261" t="s">
        <v>901</v>
      </c>
      <c r="C161" s="132"/>
      <c r="D161"/>
    </row>
    <row r="162" spans="1:6">
      <c r="A162" s="132"/>
      <c r="B162" s="261" t="s">
        <v>902</v>
      </c>
      <c r="C162" s="132"/>
      <c r="D162"/>
    </row>
    <row r="163" spans="1:6">
      <c r="A163" s="132"/>
      <c r="B163" s="261" t="s">
        <v>903</v>
      </c>
      <c r="C163" s="132"/>
      <c r="D163"/>
    </row>
    <row r="164" spans="1:6">
      <c r="A164" s="132"/>
      <c r="B164"/>
      <c r="C164" s="132"/>
      <c r="D164"/>
    </row>
    <row r="165" spans="1:6">
      <c r="A165" s="132"/>
      <c r="B165" s="257" t="s">
        <v>904</v>
      </c>
      <c r="C165" s="132"/>
      <c r="D165" s="129"/>
    </row>
    <row r="166" spans="1:6">
      <c r="A166" s="132"/>
      <c r="B166" s="261" t="s">
        <v>905</v>
      </c>
      <c r="C166" s="132"/>
      <c r="D166" s="129"/>
    </row>
    <row r="167" spans="1:6">
      <c r="A167" s="132"/>
      <c r="B167" s="261" t="s">
        <v>906</v>
      </c>
      <c r="C167" s="132"/>
      <c r="D167" s="129"/>
    </row>
    <row r="168" spans="1:6" ht="15" customHeight="1">
      <c r="A168" s="132"/>
      <c r="C168" s="132"/>
      <c r="D168" s="129"/>
    </row>
    <row r="169" spans="1:6" ht="15" customHeight="1">
      <c r="A169" s="132"/>
      <c r="B169" s="264" t="s">
        <v>907</v>
      </c>
      <c r="C169" s="132"/>
      <c r="D169" s="129"/>
    </row>
    <row r="170" spans="1:6" ht="42" customHeight="1">
      <c r="A170" s="132"/>
      <c r="B170" s="369" t="s">
        <v>908</v>
      </c>
      <c r="C170" s="369"/>
      <c r="D170" s="369"/>
      <c r="E170" s="369"/>
      <c r="F170" s="369"/>
    </row>
    <row r="171" spans="1:6" ht="15" customHeight="1">
      <c r="A171" s="132"/>
      <c r="B171" s="256"/>
      <c r="C171" s="256"/>
      <c r="D171" s="256"/>
      <c r="E171" s="256"/>
      <c r="F171" s="256"/>
    </row>
    <row r="172" spans="1:6" ht="15" customHeight="1">
      <c r="A172" s="132"/>
      <c r="B172"/>
      <c r="C172"/>
      <c r="D172"/>
      <c r="E172"/>
      <c r="F172"/>
    </row>
    <row r="173" spans="1:6" ht="15.75">
      <c r="B173" s="123"/>
      <c r="C173" s="301" t="s">
        <v>0</v>
      </c>
      <c r="D173" s="123"/>
      <c r="E173" s="123"/>
      <c r="F173" s="123"/>
    </row>
    <row r="174" spans="1:6" ht="15.75">
      <c r="A174" s="124"/>
      <c r="B174" s="123"/>
      <c r="C174" s="301" t="s">
        <v>1</v>
      </c>
      <c r="D174" s="123"/>
      <c r="E174" s="123"/>
      <c r="F174" s="123"/>
    </row>
    <row r="175" spans="1:6" ht="15.75">
      <c r="A175" s="124"/>
      <c r="B175" s="123"/>
      <c r="C175" s="123"/>
      <c r="D175" s="125"/>
      <c r="E175" s="123"/>
      <c r="F175" s="123"/>
    </row>
    <row r="176" spans="1:6" ht="15.75">
      <c r="A176" s="124"/>
      <c r="B176" s="123"/>
      <c r="C176" s="301" t="s">
        <v>787</v>
      </c>
      <c r="D176" s="123"/>
      <c r="E176" s="123"/>
      <c r="F176" s="122"/>
    </row>
    <row r="177" spans="1:6" ht="15.75">
      <c r="A177" s="124"/>
      <c r="B177" s="123"/>
      <c r="C177" s="301"/>
      <c r="D177" s="123"/>
      <c r="E177" s="123"/>
      <c r="F177" s="122"/>
    </row>
    <row r="178" spans="1:6" ht="18">
      <c r="A178" s="124"/>
      <c r="B178" s="123"/>
      <c r="C178" s="300" t="s">
        <v>909</v>
      </c>
      <c r="D178" s="123"/>
      <c r="E178" s="123"/>
      <c r="F178" s="122"/>
    </row>
    <row r="179" spans="1:6" ht="15" customHeight="1">
      <c r="A179" s="124"/>
      <c r="C179" s="300"/>
    </row>
    <row r="180" spans="1:6" ht="30" customHeight="1">
      <c r="A180" s="121"/>
      <c r="B180" s="367" t="s">
        <v>910</v>
      </c>
      <c r="C180" s="370"/>
      <c r="D180" s="371"/>
      <c r="E180" s="371"/>
      <c r="F180" s="371"/>
    </row>
    <row r="181" spans="1:6" ht="15.75" thickBot="1">
      <c r="A181" s="121"/>
    </row>
    <row r="182" spans="1:6" ht="27.75" thickTop="1" thickBot="1">
      <c r="A182" s="120" t="s">
        <v>5</v>
      </c>
      <c r="B182" s="372" t="s">
        <v>85</v>
      </c>
      <c r="C182" s="372"/>
      <c r="D182" s="373"/>
      <c r="E182" s="373"/>
      <c r="F182" s="373"/>
    </row>
    <row r="183" spans="1:6" ht="15.75" thickTop="1">
      <c r="A183" s="311"/>
      <c r="B183" s="374"/>
      <c r="C183" s="374"/>
      <c r="D183" s="374"/>
      <c r="E183" s="374"/>
      <c r="F183" s="374"/>
    </row>
    <row r="184" spans="1:6">
      <c r="A184" s="312"/>
      <c r="B184" s="368"/>
      <c r="C184" s="368"/>
      <c r="D184" s="368"/>
      <c r="E184" s="368"/>
      <c r="F184" s="368"/>
    </row>
    <row r="185" spans="1:6">
      <c r="A185" s="312"/>
      <c r="B185" s="368"/>
      <c r="C185" s="368"/>
      <c r="D185" s="368"/>
      <c r="E185" s="368"/>
      <c r="F185" s="368"/>
    </row>
    <row r="186" spans="1:6">
      <c r="A186" s="312"/>
      <c r="B186" s="368"/>
      <c r="C186" s="368"/>
      <c r="D186" s="368"/>
      <c r="E186" s="368"/>
      <c r="F186" s="368"/>
    </row>
  </sheetData>
  <sheetProtection algorithmName="SHA-512" hashValue="w/atKUiBGdW6UMZwgTmOlsrpVMg9xJAZ8nK+wi+XmFHmnAd+x8pxR5jppNLU7GzXe61D8NpDtyF3pc/oyn9hvg==" saltValue="O26cKT4y40mO8YX65kq7eQ==" spinCount="100000" sheet="1" objects="1" scenarios="1"/>
  <protectedRanges>
    <protectedRange algorithmName="SHA-512" hashValue="qXF2jSbrbdIvnqxWVNNDnEWTgikRRPvB97eZtmqTJfG7x883PHHJdteCli4igGOjdgoWCdGP5RS5r3hgfOJ07g==" saltValue="FC/+Uj67FDNtVp97TZOJhQ==" spinCount="100000" sqref="E38:E47 E14:E20 E22:E26" name="Range2"/>
    <protectedRange algorithmName="SHA-512" hashValue="xseq6bb6rgoFMbqIdBF8BjBNA5xnu6jVb38QbN7PVJrlaIdSiOn3nGXE2vCNLJ1ShuOnyxL8wgSgWjFbJCulpw==" saltValue="I7D3Gao6P9E/9hNXzv7rCw==" spinCount="100000" sqref="E38:E47 A183:F186 E14:E20 E22:E26" name="Range1"/>
  </protectedRanges>
  <customSheetViews>
    <customSheetView guid="{8266D1D4-D394-4E40-9C33-5722A1399D0C}" showPageBreaks="1" fitToPage="1" view="pageBreakPreview" topLeftCell="A7">
      <selection activeCell="D27" sqref="D27"/>
      <pageMargins left="0" right="0" top="0" bottom="0" header="0" footer="0"/>
      <pageSetup scale="65" fitToHeight="0" orientation="portrait" r:id="rId1"/>
    </customSheetView>
    <customSheetView guid="{13F64A5F-A2E4-4AD7-BF8C-29CAFEB6E0BF}" showPageBreaks="1" fitToPage="1" view="pageBreakPreview" topLeftCell="A43">
      <selection activeCell="B56" sqref="B56:G56"/>
      <pageMargins left="0" right="0" top="0" bottom="0" header="0" footer="0"/>
      <pageSetup scale="59" fitToHeight="0" orientation="portrait" verticalDpi="0" r:id="rId2"/>
    </customSheetView>
  </customSheetViews>
  <mergeCells count="36">
    <mergeCell ref="B186:F186"/>
    <mergeCell ref="B72:F72"/>
    <mergeCell ref="B170:F170"/>
    <mergeCell ref="B180:F180"/>
    <mergeCell ref="B182:F182"/>
    <mergeCell ref="B183:F183"/>
    <mergeCell ref="B184:F184"/>
    <mergeCell ref="B74:F74"/>
    <mergeCell ref="B77:F77"/>
    <mergeCell ref="B78:F78"/>
    <mergeCell ref="B82:F82"/>
    <mergeCell ref="B185:F185"/>
    <mergeCell ref="B100:F100"/>
    <mergeCell ref="B90:F90"/>
    <mergeCell ref="A1:G1"/>
    <mergeCell ref="B62:F62"/>
    <mergeCell ref="B64:F64"/>
    <mergeCell ref="B60:F60"/>
    <mergeCell ref="B70:F70"/>
    <mergeCell ref="D28:F28"/>
    <mergeCell ref="D49:F49"/>
    <mergeCell ref="D51:F51"/>
    <mergeCell ref="B33:F33"/>
    <mergeCell ref="A3:F3"/>
    <mergeCell ref="A4:F4"/>
    <mergeCell ref="A6:F6"/>
    <mergeCell ref="A7:F7"/>
    <mergeCell ref="B56:F56"/>
    <mergeCell ref="B66:F66"/>
    <mergeCell ref="B68:F68"/>
    <mergeCell ref="A10:F10"/>
    <mergeCell ref="B53:F53"/>
    <mergeCell ref="B54:F54"/>
    <mergeCell ref="B142:F142"/>
    <mergeCell ref="B76:F76"/>
    <mergeCell ref="B80:F80"/>
  </mergeCells>
  <pageMargins left="0.7" right="0.7" top="0.75" bottom="0.75" header="0.3" footer="0.3"/>
  <pageSetup scale="62" fitToHeight="0" orientation="portrait" r:id="rId3"/>
  <rowBreaks count="2" manualBreakCount="2">
    <brk id="51" max="16383" man="1"/>
    <brk id="17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5638200E81148AFDAA9F934EDBB19" ma:contentTypeVersion="10" ma:contentTypeDescription="Create a new document." ma:contentTypeScope="" ma:versionID="e7cc8af8f8e70068d4d270c94d5f79fb">
  <xsd:schema xmlns:xsd="http://www.w3.org/2001/XMLSchema" xmlns:xs="http://www.w3.org/2001/XMLSchema" xmlns:p="http://schemas.microsoft.com/office/2006/metadata/properties" xmlns:ns3="83a7749d-2300-4613-bed8-33b8f4a3f669" xmlns:ns4="6fad7129-c1ef-456a-a3a0-a2df6edef478" targetNamespace="http://schemas.microsoft.com/office/2006/metadata/properties" ma:root="true" ma:fieldsID="9d433e12d610be7c1206610281901cf4" ns3:_="" ns4:_="">
    <xsd:import namespace="83a7749d-2300-4613-bed8-33b8f4a3f669"/>
    <xsd:import namespace="6fad7129-c1ef-456a-a3a0-a2df6edef47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7749d-2300-4613-bed8-33b8f4a3f6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ad7129-c1ef-456a-a3a0-a2df6edef4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1843-6448-4F8C-BA3D-A046EA782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7749d-2300-4613-bed8-33b8f4a3f669"/>
    <ds:schemaRef ds:uri="6fad7129-c1ef-456a-a3a0-a2df6edef4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D2E002-D8BF-41FF-8FFA-7728116665D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6397FE2-1E47-4AC7-839D-3D38F69132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Analyte Grp 1</vt:lpstr>
      <vt:lpstr>Analyte Grp 2</vt:lpstr>
      <vt:lpstr>Analyte Grp 3</vt:lpstr>
      <vt:lpstr>Analyte Group 4</vt:lpstr>
      <vt:lpstr>Analyte Group 5</vt:lpstr>
      <vt:lpstr>Analyte Grp 4</vt:lpstr>
      <vt:lpstr>Analyte Grp 5</vt:lpstr>
      <vt:lpstr>Analyte Grp 6</vt:lpstr>
      <vt:lpstr>'Analyte Group 4'!Print_Area</vt:lpstr>
      <vt:lpstr>'Analyte Group 5'!Print_Area</vt:lpstr>
      <vt:lpstr>'Analyte Grp 1'!Print_Area</vt:lpstr>
      <vt:lpstr>'Analyte Grp 2'!Print_Area</vt:lpstr>
      <vt:lpstr>'Analyte Grp 3'!Print_Area</vt:lpstr>
      <vt:lpstr>'Analyte Grp 5'!Print_Area</vt:lpstr>
    </vt:vector>
  </TitlesOfParts>
  <Manager/>
  <Company>NYSDEC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fagel</dc:creator>
  <cp:keywords/>
  <dc:description/>
  <cp:lastModifiedBy>Beauchamp, Barbara A (DEC)</cp:lastModifiedBy>
  <cp:revision/>
  <dcterms:created xsi:type="dcterms:W3CDTF">2005-07-29T17:50:55Z</dcterms:created>
  <dcterms:modified xsi:type="dcterms:W3CDTF">2022-03-14T13:20:03Z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0x010100CC45638200E81148AFDAA9F934EDBB19</vt:lpwstr>
  </property>
</Properties>
</file>