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waleslie\Desktop\Registered Businesses\"/>
    </mc:Choice>
  </mc:AlternateContent>
  <workbookProtection workbookAlgorithmName="SHA-512" workbookHashValue="LD2O7p2MegtjJ/S/TaJNQ5606Y13Fp2aDQu9RAz/Lm3m0uax7/Pm5UIOG/HKxKBdRgLArmkz/GCuHjzWbMllLQ==" workbookSaltValue="S4/SIN2h1mUMm/PIlKqpvw==" workbookSpinCount="100000" lockStructure="1"/>
  <bookViews>
    <workbookView xWindow="0" yWindow="0" windowWidth="28800" windowHeight="13605" tabRatio="642"/>
  </bookViews>
  <sheets>
    <sheet name="Procedure" sheetId="7" r:id="rId1"/>
    <sheet name="Title" sheetId="8" r:id="rId2"/>
    <sheet name="Model" sheetId="2" r:id="rId3"/>
    <sheet name="Conc vs Dist" sheetId="3" r:id="rId4"/>
    <sheet name="Conc vs Time" sheetId="4" r:id="rId5"/>
    <sheet name="Flow vs Dist" sheetId="6" r:id="rId6"/>
    <sheet name="Time vs Dist" sheetId="5" r:id="rId7"/>
    <sheet name="HELP" sheetId="9" r:id="rId8"/>
  </sheets>
  <definedNames>
    <definedName name="_xlnm.Database">#REF!</definedName>
    <definedName name="_xlnm.Print_Area" localSheetId="7">HELP!$A$1:$V$188</definedName>
    <definedName name="_xlnm.Print_Area" localSheetId="2">Model!$A$1:$M$26</definedName>
    <definedName name="_xlnm.Print_Area" localSheetId="0">Procedure!$A$1:$K$27</definedName>
    <definedName name="_xlnm.Print_Area" localSheetId="1">Title!$B$2:$E$20</definedName>
    <definedName name="solver_adj" localSheetId="2" hidden="1">Model!#REF!</definedName>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0</definedName>
    <definedName name="solver_nwt" localSheetId="2" hidden="1">1</definedName>
    <definedName name="solver_opt" localSheetId="2" hidden="1">Model!#REF!</definedName>
    <definedName name="solver_pre" localSheetId="2" hidden="1">0.000001</definedName>
    <definedName name="solver_rbv"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2700</definedName>
    <definedName name="solver_ver" localSheetId="2" hidden="1">3</definedName>
  </definedNames>
  <calcPr calcId="179021"/>
</workbook>
</file>

<file path=xl/calcChain.xml><?xml version="1.0" encoding="utf-8"?>
<calcChain xmlns="http://schemas.openxmlformats.org/spreadsheetml/2006/main">
  <c r="C26" i="2" l="1"/>
  <c r="C25" i="2"/>
  <c r="C24" i="2" s="1"/>
  <c r="D25" i="2"/>
  <c r="E25" i="2"/>
  <c r="F25" i="2"/>
  <c r="G25" i="2"/>
  <c r="H25" i="2"/>
  <c r="I25" i="2"/>
  <c r="J25" i="2"/>
  <c r="K25" i="2"/>
  <c r="L25" i="2"/>
  <c r="M25" i="2"/>
  <c r="L9" i="2"/>
  <c r="L13" i="2" s="1"/>
  <c r="L14" i="2" s="1"/>
  <c r="L15" i="2" s="1"/>
  <c r="L12" i="2"/>
  <c r="I9" i="2"/>
  <c r="I12" i="2"/>
  <c r="I13" i="2" s="1"/>
  <c r="I14" i="2" s="1"/>
  <c r="I15" i="2" s="1"/>
  <c r="AC7" i="8"/>
  <c r="D24" i="2" l="1"/>
  <c r="E24" i="2" s="1"/>
  <c r="F24" i="2" s="1"/>
  <c r="G24" i="2" s="1"/>
  <c r="H24" i="2" s="1"/>
  <c r="I24" i="2" s="1"/>
  <c r="J24" i="2" s="1"/>
  <c r="K24" i="2" s="1"/>
  <c r="L24" i="2" s="1"/>
  <c r="M24" i="2" s="1"/>
  <c r="D26" i="2"/>
  <c r="E26" i="2" l="1"/>
  <c r="F26" i="2" s="1"/>
  <c r="G26" i="2" s="1"/>
  <c r="H26" i="2" s="1"/>
  <c r="I26" i="2" s="1"/>
  <c r="J26" i="2" s="1"/>
  <c r="K26" i="2" s="1"/>
  <c r="L26" i="2" s="1"/>
  <c r="M26" i="2" s="1"/>
  <c r="B118" i="2" l="1"/>
  <c r="D120" i="2" s="1"/>
  <c r="B121" i="2"/>
  <c r="E119" i="2" s="1"/>
  <c r="B123" i="2"/>
  <c r="E121" i="2" s="1"/>
  <c r="B120" i="2"/>
  <c r="D119" i="2" s="1"/>
  <c r="B122" i="2"/>
  <c r="D121" i="2" s="1"/>
  <c r="B119" i="2"/>
  <c r="E120" i="2" s="1"/>
  <c r="D123" i="2" l="1"/>
  <c r="E123" i="2"/>
  <c r="C28" i="2" l="1"/>
</calcChain>
</file>

<file path=xl/comments1.xml><?xml version="1.0" encoding="utf-8"?>
<comments xmlns="http://schemas.openxmlformats.org/spreadsheetml/2006/main">
  <authors>
    <author>cmross</author>
  </authors>
  <commentList>
    <comment ref="C2" authorId="0" shapeId="0">
      <text>
        <r>
          <rPr>
            <b/>
            <sz val="9"/>
            <color indexed="81"/>
            <rFont val="Tahoma"/>
            <family val="2"/>
          </rPr>
          <t xml:space="preserve">NYSDEC: </t>
        </r>
        <r>
          <rPr>
            <sz val="9"/>
            <color indexed="81"/>
            <rFont val="Tahoma"/>
            <family val="2"/>
          </rPr>
          <t xml:space="preserve">Name of waterbody being treated needs to be identified. 
</t>
        </r>
      </text>
    </comment>
    <comment ref="C4" authorId="0" shapeId="0">
      <text>
        <r>
          <rPr>
            <b/>
            <sz val="9"/>
            <color indexed="81"/>
            <rFont val="Tahoma"/>
            <family val="2"/>
          </rPr>
          <t xml:space="preserve">NYSDEC: </t>
        </r>
        <r>
          <rPr>
            <sz val="9"/>
            <color indexed="81"/>
            <rFont val="Tahoma"/>
            <family val="2"/>
          </rPr>
          <t>Name of product needs to be provided, e.g., Navigate.</t>
        </r>
      </text>
    </comment>
    <comment ref="C5" authorId="0" shapeId="0">
      <text>
        <r>
          <rPr>
            <b/>
            <sz val="9"/>
            <color indexed="81"/>
            <rFont val="Tahoma"/>
            <family val="2"/>
          </rPr>
          <t xml:space="preserve">NYSDEC: </t>
        </r>
        <r>
          <rPr>
            <sz val="9"/>
            <color indexed="81"/>
            <rFont val="Tahoma"/>
            <family val="2"/>
          </rPr>
          <t>The active ingredient as listed on the product label needs to be identified. Common active ingredients are provided as a drop down selection. If the active ingredient of your product is not listed simply type over and name in the cell. For example Navigate list 2,4 D as the active ingredient, 2,4, D should be selected from the drop down in this case. Selecting the active ingredient will incorporate the appropriate half-life into the modeling.</t>
        </r>
      </text>
    </comment>
    <comment ref="C9" authorId="0" shapeId="0">
      <text>
        <r>
          <rPr>
            <b/>
            <sz val="9"/>
            <color indexed="81"/>
            <rFont val="Tahoma"/>
            <family val="2"/>
          </rPr>
          <t xml:space="preserve">NYSDEC: </t>
        </r>
        <r>
          <rPr>
            <sz val="9"/>
            <color indexed="81"/>
            <rFont val="Tahoma"/>
            <family val="2"/>
          </rPr>
          <t xml:space="preserve">The total proposed area to be treated in a single application needs to be provided in acres. Multiple applications over the season will require additional models to be filled out. </t>
        </r>
      </text>
    </comment>
    <comment ref="C10" authorId="0" shapeId="0">
      <text>
        <r>
          <rPr>
            <b/>
            <sz val="9"/>
            <color indexed="81"/>
            <rFont val="Tahoma"/>
            <family val="2"/>
          </rPr>
          <t xml:space="preserve">NYSDEC: </t>
        </r>
        <r>
          <rPr>
            <sz val="9"/>
            <color indexed="81"/>
            <rFont val="Tahoma"/>
            <family val="2"/>
          </rPr>
          <t xml:space="preserve">Similar to above, the total volume of each application needs to be provided in acre/feet. Multiple applications over the season will require additional models to be filled out. </t>
        </r>
      </text>
    </comment>
  </commentList>
</comments>
</file>

<file path=xl/comments2.xml><?xml version="1.0" encoding="utf-8"?>
<comments xmlns="http://schemas.openxmlformats.org/spreadsheetml/2006/main">
  <authors>
    <author>cmross</author>
  </authors>
  <commentList>
    <comment ref="C7" authorId="0" shapeId="0">
      <text>
        <r>
          <rPr>
            <b/>
            <sz val="9"/>
            <color indexed="81"/>
            <rFont val="Tahoma"/>
            <family val="2"/>
          </rPr>
          <t xml:space="preserve">NYSDEC: </t>
        </r>
        <r>
          <rPr>
            <sz val="9"/>
            <color indexed="81"/>
            <rFont val="Tahoma"/>
            <family val="2"/>
          </rPr>
          <t>The application rate should be the application rate that the applicant has indicated that they will be using based on the manufactures label.</t>
        </r>
        <r>
          <rPr>
            <b/>
            <sz val="9"/>
            <color indexed="81"/>
            <rFont val="Tahoma"/>
            <family val="2"/>
          </rPr>
          <t xml:space="preserve">  </t>
        </r>
      </text>
    </comment>
    <comment ref="I7" authorId="0" shapeId="0">
      <text>
        <r>
          <rPr>
            <b/>
            <sz val="9"/>
            <color indexed="81"/>
            <rFont val="Tahoma"/>
            <family val="2"/>
          </rPr>
          <t>NYSDEC:</t>
        </r>
        <r>
          <rPr>
            <sz val="9"/>
            <color indexed="81"/>
            <rFont val="Tahoma"/>
            <family val="2"/>
          </rPr>
          <t xml:space="preserve"> Enter mass for the application to be added at any one time.</t>
        </r>
      </text>
    </comment>
    <comment ref="L7" authorId="0" shapeId="0">
      <text>
        <r>
          <rPr>
            <b/>
            <sz val="9"/>
            <color indexed="81"/>
            <rFont val="Tahoma"/>
            <family val="2"/>
          </rPr>
          <t xml:space="preserve">NYSDEC: </t>
        </r>
        <r>
          <rPr>
            <sz val="9"/>
            <color indexed="81"/>
            <rFont val="Tahoma"/>
            <family val="2"/>
          </rPr>
          <t>Enter the volume to be added at any one time.</t>
        </r>
      </text>
    </comment>
    <comment ref="I8" authorId="0" shapeId="0">
      <text>
        <r>
          <rPr>
            <b/>
            <sz val="9"/>
            <color indexed="81"/>
            <rFont val="Tahoma"/>
            <family val="2"/>
          </rPr>
          <t>NYSDEC:</t>
        </r>
        <r>
          <rPr>
            <sz val="9"/>
            <color indexed="81"/>
            <rFont val="Tahoma"/>
            <family val="2"/>
          </rPr>
          <t xml:space="preserve"> Enter the ratio of pounds of active ingredient to pounds of product. This is usually found on the pesticide label in the ingredient statement.</t>
        </r>
      </text>
    </comment>
    <comment ref="L8" authorId="0" shapeId="0">
      <text>
        <r>
          <rPr>
            <b/>
            <sz val="9"/>
            <color indexed="81"/>
            <rFont val="Tahoma"/>
            <family val="2"/>
          </rPr>
          <t xml:space="preserve">NYSDEC: </t>
        </r>
        <r>
          <rPr>
            <sz val="9"/>
            <color indexed="81"/>
            <rFont val="Tahoma"/>
            <family val="2"/>
          </rPr>
          <t>Enter the ratio of pounds of active ingredient per gallon of product. This is usually found on the pesticide label in the ingredient statement. (e.g. 4.23 lbs. per gallon).</t>
        </r>
      </text>
    </comment>
    <comment ref="C9" authorId="0" shapeId="0">
      <text>
        <r>
          <rPr>
            <b/>
            <sz val="9"/>
            <color indexed="81"/>
            <rFont val="Tahoma"/>
            <family val="2"/>
          </rPr>
          <t xml:space="preserve">NYSDEC: </t>
        </r>
        <r>
          <rPr>
            <sz val="9"/>
            <color indexed="81"/>
            <rFont val="Tahoma"/>
            <family val="2"/>
          </rPr>
          <t>The concentration of the active ingredient should correspond to the application rate for the product based on the manufactures label.  Note, the spreadsheet assumes a concentration at the application rate is given in parts per billion (ppb).</t>
        </r>
        <r>
          <rPr>
            <b/>
            <sz val="9"/>
            <color indexed="81"/>
            <rFont val="Tahoma"/>
            <family val="2"/>
          </rPr>
          <t xml:space="preserve"> </t>
        </r>
      </text>
    </comment>
    <comment ref="C10" authorId="0" shapeId="0">
      <text>
        <r>
          <rPr>
            <b/>
            <sz val="9"/>
            <color indexed="81"/>
            <rFont val="Tahoma"/>
            <family val="2"/>
          </rPr>
          <t xml:space="preserve">NYSDEC: </t>
        </r>
        <r>
          <rPr>
            <sz val="9"/>
            <color indexed="81"/>
            <rFont val="Tahoma"/>
            <family val="2"/>
          </rPr>
          <t xml:space="preserve">The starting concentration of the product being modeled should be the concentration corresponding to the application rate unless the application can apply whole lake dilution. </t>
        </r>
      </text>
    </comment>
    <comment ref="C15" authorId="0" shapeId="0">
      <text>
        <r>
          <rPr>
            <b/>
            <sz val="9"/>
            <color indexed="81"/>
            <rFont val="Tahoma"/>
            <family val="2"/>
          </rPr>
          <t xml:space="preserve">NYSDEC: </t>
        </r>
        <r>
          <rPr>
            <sz val="9"/>
            <color indexed="81"/>
            <rFont val="Tahoma"/>
            <family val="2"/>
          </rPr>
          <t xml:space="preserve">The target concentration is any concentration of interest.  This can be the pesticide water use restrictions on the label, the water quality standard as given in 6 NYCRR Part 703, a maximum contaminant level (MCL) as established by the Department of Health, a minimum concentration that is reportable or of interest, or it can be set at the detection limit.  </t>
        </r>
      </text>
    </comment>
    <comment ref="C28" authorId="0" shapeId="0">
      <text>
        <r>
          <rPr>
            <b/>
            <sz val="9"/>
            <color indexed="81"/>
            <rFont val="Tahoma"/>
            <family val="2"/>
          </rPr>
          <t>NYSDEC:</t>
        </r>
        <r>
          <rPr>
            <sz val="9"/>
            <color indexed="81"/>
            <rFont val="Tahoma"/>
            <family val="2"/>
          </rPr>
          <t xml:space="preserve"> The notification distance is based on the information provided in the input table on the Model worksheet. The result is based on a linear interpolation between the three concentrations that are closest to the target concentration provided. The notification distance will return an "unknown" distance if the notification distance is not within the inputted table. To fix this the user will have to add additional segments until the concentration falls below the target concentration. </t>
        </r>
      </text>
    </comment>
  </commentList>
</comments>
</file>

<file path=xl/sharedStrings.xml><?xml version="1.0" encoding="utf-8"?>
<sst xmlns="http://schemas.openxmlformats.org/spreadsheetml/2006/main" count="269" uniqueCount="229">
  <si>
    <t>Parameter</t>
  </si>
  <si>
    <t>Key:</t>
  </si>
  <si>
    <t>Input</t>
  </si>
  <si>
    <t>Calculation / Carry Over</t>
  </si>
  <si>
    <t>Procedure</t>
  </si>
  <si>
    <t>STEP 1:</t>
  </si>
  <si>
    <t>Value</t>
  </si>
  <si>
    <t>Identify nearby USGS Gage</t>
  </si>
  <si>
    <t>Determine watershed area and 7Q10 for selected USGS gage</t>
  </si>
  <si>
    <t>Identify locations with significant tributary inflow</t>
  </si>
  <si>
    <t>Determine watershed area for locations identified</t>
  </si>
  <si>
    <t>Determine distance and slope between locations identified</t>
  </si>
  <si>
    <t>STEP 2:</t>
  </si>
  <si>
    <t>STEP 3:</t>
  </si>
  <si>
    <t>STEP 4:</t>
  </si>
  <si>
    <t>STEP 5:</t>
  </si>
  <si>
    <t>STEP 6:</t>
  </si>
  <si>
    <t>Total Flow 7Q10 (cfs):</t>
  </si>
  <si>
    <t>Stream Concentration (ppb):</t>
  </si>
  <si>
    <t>Time of Travel (days):</t>
  </si>
  <si>
    <t>lbs</t>
  </si>
  <si>
    <t>Total lbs of active product to be added:</t>
  </si>
  <si>
    <t>ft</t>
  </si>
  <si>
    <t>Total Volume of Lake:</t>
  </si>
  <si>
    <t>ft3</t>
  </si>
  <si>
    <t>Lake Concentration:</t>
  </si>
  <si>
    <t>lbs/ft3</t>
  </si>
  <si>
    <t>ppm</t>
  </si>
  <si>
    <t>ppb</t>
  </si>
  <si>
    <t>gal</t>
  </si>
  <si>
    <t>mg/L</t>
  </si>
  <si>
    <t>lbs of active product/gallon</t>
  </si>
  <si>
    <t>Notification Distance:</t>
  </si>
  <si>
    <t>miles</t>
  </si>
  <si>
    <t>Concentration Just below:</t>
  </si>
  <si>
    <t>Distance just below:</t>
  </si>
  <si>
    <t>Distance just above:</t>
  </si>
  <si>
    <t>Closest Distance</t>
  </si>
  <si>
    <t>Closest Concentration:</t>
  </si>
  <si>
    <t>Y's</t>
  </si>
  <si>
    <t>X's</t>
  </si>
  <si>
    <t>Purpose:</t>
  </si>
  <si>
    <t>Starting Values</t>
  </si>
  <si>
    <t>Segment/Dilution Number</t>
  </si>
  <si>
    <t>lbs of active ingredient/lbs of product</t>
  </si>
  <si>
    <t>Enter relevant information on worksheets Title and Model</t>
  </si>
  <si>
    <t>For more detailed information and instructions see the HELP worksheet</t>
  </si>
  <si>
    <t xml:space="preserve">Triclopyr </t>
  </si>
  <si>
    <t xml:space="preserve">2,4 D </t>
  </si>
  <si>
    <t>Imazamox</t>
  </si>
  <si>
    <t xml:space="preserve">Glyphosate </t>
  </si>
  <si>
    <t xml:space="preserve">Hydrogen Peroxide </t>
  </si>
  <si>
    <t>Active Ingredient</t>
  </si>
  <si>
    <t>Whole Lake Dilution</t>
  </si>
  <si>
    <t>Concentration just above:</t>
  </si>
  <si>
    <t>----&gt; Check ----&gt;</t>
  </si>
  <si>
    <t>Half-life (days)</t>
  </si>
  <si>
    <t>Endothall</t>
  </si>
  <si>
    <t>Flumioxazin</t>
  </si>
  <si>
    <t>Copper Sulfate</t>
  </si>
  <si>
    <t>OVERVIEW</t>
  </si>
  <si>
    <t>Sheet Name: Procedure</t>
  </si>
  <si>
    <t xml:space="preserve">Sheet is a summary of the steps required to use this tool. No inputs are required. </t>
  </si>
  <si>
    <t>Sheet Name: Title</t>
  </si>
  <si>
    <t>Sheet summarizes key project information.  Required inputs are outlined below.</t>
  </si>
  <si>
    <r>
      <t xml:space="preserve">Treated Waterbody Name: </t>
    </r>
    <r>
      <rPr>
        <sz val="14"/>
        <color rgb="FF000000"/>
        <rFont val="Calibri"/>
        <family val="2"/>
        <scheme val="minor"/>
      </rPr>
      <t>Name of waterbody being treated needs to be identified.</t>
    </r>
    <r>
      <rPr>
        <b/>
        <sz val="14"/>
        <color rgb="FF000000"/>
        <rFont val="Calibri"/>
        <family val="2"/>
        <scheme val="minor"/>
      </rPr>
      <t xml:space="preserve"> </t>
    </r>
  </si>
  <si>
    <r>
      <t xml:space="preserve">County: </t>
    </r>
    <r>
      <rPr>
        <sz val="14"/>
        <color rgb="FF000000"/>
        <rFont val="Calibri"/>
        <family val="2"/>
        <scheme val="minor"/>
      </rPr>
      <t>The name of the county in which the waterbody is in needs to be provided.</t>
    </r>
  </si>
  <si>
    <r>
      <t xml:space="preserve">Product Name: </t>
    </r>
    <r>
      <rPr>
        <sz val="14"/>
        <color rgb="FF000000"/>
        <rFont val="Calibri"/>
        <family val="2"/>
        <scheme val="minor"/>
      </rPr>
      <t>Name of product needs to be provided, e.g., Navigate.</t>
    </r>
  </si>
  <si>
    <r>
      <t xml:space="preserve">Active Ingredient: </t>
    </r>
    <r>
      <rPr>
        <sz val="14"/>
        <color rgb="FF000000"/>
        <rFont val="Calibri"/>
        <family val="2"/>
        <scheme val="minor"/>
      </rPr>
      <t>The active ingredient as listed on the product label needs to be identified. Common active ingredients are provided as a drop down selection. If the active ingredient of your product is not listed simply type over and name in the cell. For example, Navigate lists 2,4 D as the active ingredient, 2,4, D should be selected from the drop down in this case. Selecting the active ingredient will incorporate the appropriate half-life into the modeling.</t>
    </r>
  </si>
  <si>
    <r>
      <t xml:space="preserve">Applicator: </t>
    </r>
    <r>
      <rPr>
        <sz val="14"/>
        <color rgb="FF000000"/>
        <rFont val="Calibri"/>
        <family val="2"/>
        <scheme val="minor"/>
      </rPr>
      <t>The name of the applicator or the company applying the pesticide needs to be listed.</t>
    </r>
  </si>
  <si>
    <r>
      <t xml:space="preserve">Today’s Date: </t>
    </r>
    <r>
      <rPr>
        <sz val="14"/>
        <color rgb="FF000000"/>
        <rFont val="Calibri"/>
        <family val="2"/>
        <scheme val="minor"/>
      </rPr>
      <t>The date in which this file is being filled out.</t>
    </r>
  </si>
  <si>
    <r>
      <t xml:space="preserve">Total Waterbody Size: </t>
    </r>
    <r>
      <rPr>
        <sz val="14"/>
        <color rgb="FF000000"/>
        <rFont val="Calibri"/>
        <family val="2"/>
        <scheme val="minor"/>
      </rPr>
      <t>The surface area in acres needs to be provided.</t>
    </r>
    <r>
      <rPr>
        <b/>
        <sz val="14"/>
        <color rgb="FF000000"/>
        <rFont val="Calibri"/>
        <family val="2"/>
        <scheme val="minor"/>
      </rPr>
      <t xml:space="preserve"> </t>
    </r>
  </si>
  <si>
    <r>
      <t xml:space="preserve">Total proposed Treated Surface Area: </t>
    </r>
    <r>
      <rPr>
        <sz val="14"/>
        <color rgb="FF000000"/>
        <rFont val="Calibri"/>
        <family val="2"/>
        <scheme val="minor"/>
      </rPr>
      <t xml:space="preserve">The total proposed area to be treated in a single application needs to be provided in acres. Multiple applications over the season will require additional models to be filled out. </t>
    </r>
  </si>
  <si>
    <t>Provide the total proposed treated surface area and volume within the waterbody that will result in the outflow of pesticide concentrations that will flow the greatest distance downstream.</t>
  </si>
  <si>
    <r>
      <t>Name of Outlet Stream:</t>
    </r>
    <r>
      <rPr>
        <sz val="14"/>
        <color rgb="FF000000"/>
        <rFont val="Calibri"/>
        <family val="2"/>
        <scheme val="minor"/>
      </rPr>
      <t xml:space="preserve"> The name of the stream immediately downstream on the ponded waterbody receiving treatment needs to be identified. </t>
    </r>
  </si>
  <si>
    <r>
      <t>Date of Application:</t>
    </r>
    <r>
      <rPr>
        <sz val="14"/>
        <color rgb="FF000000"/>
        <rFont val="Calibri"/>
        <family val="2"/>
        <scheme val="minor"/>
      </rPr>
      <t xml:space="preserve"> The date for this specific application needs to be provided. If there are multiple applications each one will need to be evaluated. </t>
    </r>
  </si>
  <si>
    <r>
      <t>Description:</t>
    </r>
    <r>
      <rPr>
        <sz val="14"/>
        <color rgb="FF000000"/>
        <rFont val="Calibri"/>
        <family val="2"/>
        <scheme val="minor"/>
      </rPr>
      <t xml:space="preserve"> Any additional or relevant information as identified in this cell should be provided. </t>
    </r>
  </si>
  <si>
    <t>Sheet Name: Model</t>
  </si>
  <si>
    <r>
      <t>Application Rate:</t>
    </r>
    <r>
      <rPr>
        <sz val="14"/>
        <color rgb="FF000000"/>
        <rFont val="Calibri"/>
        <family val="2"/>
        <scheme val="minor"/>
      </rPr>
      <t xml:space="preserve"> The application rate should be rate that the applicant has indicated that they will be using out of the container based on the manufacturer’s label.  </t>
    </r>
  </si>
  <si>
    <r>
      <t>Concentration of Active Ingredient at Application Rate:</t>
    </r>
    <r>
      <rPr>
        <sz val="14"/>
        <color rgb="FF000000"/>
        <rFont val="Calibri"/>
        <family val="2"/>
        <scheme val="minor"/>
      </rPr>
      <t xml:space="preserve"> The concentration of the active ingredient should correspond to the target dosage rate in the water column for the product based on the manufacturer’s label.  Note: the spreadsheet assumes a concentration at the dosage rate is given in parts per billion (ppb). </t>
    </r>
  </si>
  <si>
    <t xml:space="preserve">Only use the calculations for partial lake applications. This will factor in whole lake dilution in determining the pesticide concentration at the outlet, with some limitations:  </t>
  </si>
  <si>
    <t xml:space="preserve">- Sum of the application areas is less than 1/2 of the entire lake surface area,  </t>
  </si>
  <si>
    <t xml:space="preserve">- Significant portion of that 1/2 area is located in the upper half of the waterbody away from the outlet, </t>
  </si>
  <si>
    <t>Dilution: choose dilution calculation based on formulation type volume or mass.</t>
  </si>
  <si>
    <t xml:space="preserve">Mass: </t>
  </si>
  <si>
    <t>Mass to be Added: For mass applications enter mass for the application to be added at any one time.</t>
  </si>
  <si>
    <t>Ratio of Active Ingredient: Enter the ratio of pounds of active ingredient to pounds of product. This is usually found on the pesticide label in the ingredient statement.</t>
  </si>
  <si>
    <t>Total Area of Lake: Enter the total surface area of the lake in acres.</t>
  </si>
  <si>
    <t>Average Depth of Lake: Enter the average depth of the lake in feet.</t>
  </si>
  <si>
    <t>Volume:</t>
  </si>
  <si>
    <t>Volume to be Added: For volume applications enter the volume to be added at any one time.</t>
  </si>
  <si>
    <t>Ratio of Active Ingredient: Enter the ratio of pounds of active ingredient per gallon of product. This is usually found on the pesticide label in the ingredient statement. (e.g. 4.23 lbs. per gallon).</t>
  </si>
  <si>
    <r>
      <t xml:space="preserve">Reference Gage Flow 7Q10: </t>
    </r>
    <r>
      <rPr>
        <sz val="14"/>
        <color rgb="FF000000"/>
        <rFont val="Calibri"/>
        <family val="2"/>
        <scheme val="minor"/>
      </rPr>
      <t xml:space="preserve">The 7Q10 needs to be entered in cubic feet per second. </t>
    </r>
  </si>
  <si>
    <t xml:space="preserve">USGS Bulletin 74 provides the minimum average 7-day 10 year flows for 926 stream sites in New York, excluding New York City and Long Island.  The minimum average 7 day 10 year (MA7CD10 or 7Q10) flow has historically been used by the DEC for conducting water quality based effluent limit calculations for determining effluent limits for state pollution control discharge elimination system (SPDES) permits. </t>
  </si>
  <si>
    <r>
      <t>Reference Gage Watershed</t>
    </r>
    <r>
      <rPr>
        <sz val="14"/>
        <color rgb="FF000000"/>
        <rFont val="Calibri"/>
        <family val="2"/>
        <scheme val="minor"/>
      </rPr>
      <t>: All of the references above provide the watershed area for the reference streamgage.</t>
    </r>
  </si>
  <si>
    <r>
      <t>Watershed Area at Point of Application/Outlet</t>
    </r>
    <r>
      <rPr>
        <sz val="14"/>
        <color rgb="FF000000"/>
        <rFont val="Calibri"/>
        <family val="2"/>
        <scheme val="minor"/>
      </rPr>
      <t xml:space="preserve">: The watershed area at a given location downstream needs to be entered in square miles. </t>
    </r>
  </si>
  <si>
    <t xml:space="preserve">A new watershed area should be determined for each location identified on map. Generally these can be added whenever a tributary enters the receiving waterbody.  Alternatively, a user may select downstream locations at an easily identified feature, e.g., Mill Creek at Barracks Road. Entering this area into the spreadsheet estimates the additional stream flow added to the system by each additional watershed area. The additional watershed area will provide more to the dilution. </t>
  </si>
  <si>
    <r>
      <t>Target Concentration:</t>
    </r>
    <r>
      <rPr>
        <sz val="14"/>
        <color rgb="FF000000"/>
        <rFont val="Calibri"/>
        <family val="2"/>
        <scheme val="minor"/>
      </rPr>
      <t xml:space="preserve"> The target concentration is any concentration of interest.  This can be the pesticide water use restrictions on the label, the water quality standard as given in 6 NYCRR Part 703, a maximum contaminant level (MCL) as established by the Department of Health, a minimum concentration that is reportable or of interest, or it can be set at the detection limit.  For target compounds that do not have a specific water quality standard a value of 50 ppb should be used  as it is NYSDEC’s water quality standard for unspecified organic contaminants. </t>
    </r>
  </si>
  <si>
    <r>
      <t xml:space="preserve">Name: </t>
    </r>
    <r>
      <rPr>
        <sz val="14"/>
        <color rgb="FF000000"/>
        <rFont val="Calibri"/>
        <family val="2"/>
        <scheme val="minor"/>
      </rPr>
      <t>Enter the name of the point that corresponds to the information listed below it. The name can be of a tributary, or a feature, e.g., Intersection of Blue River and Route 9.</t>
    </r>
  </si>
  <si>
    <r>
      <t xml:space="preserve">Watershed Area at Point Downstream: </t>
    </r>
    <r>
      <rPr>
        <sz val="14"/>
        <color rgb="FF000000"/>
        <rFont val="Calibri"/>
        <family val="2"/>
        <scheme val="minor"/>
      </rPr>
      <t>Area of watershed at a point of intersection (POI) downstream needs to be provided in square miles. See</t>
    </r>
    <r>
      <rPr>
        <b/>
        <sz val="14"/>
        <color rgb="FF000000"/>
        <rFont val="Calibri"/>
        <family val="2"/>
        <scheme val="minor"/>
      </rPr>
      <t xml:space="preserve"> Watershed Area at Point of Application / Outlet</t>
    </r>
    <r>
      <rPr>
        <sz val="14"/>
        <color rgb="FF000000"/>
        <rFont val="Calibri"/>
        <family val="2"/>
        <scheme val="minor"/>
      </rPr>
      <t xml:space="preserve"> above.</t>
    </r>
  </si>
  <si>
    <t xml:space="preserve">Slope = Change in Elevation/Distance </t>
  </si>
  <si>
    <t>Output</t>
  </si>
  <si>
    <r>
      <t xml:space="preserve">Time of Travel: </t>
    </r>
    <r>
      <rPr>
        <sz val="14"/>
        <color rgb="FF000000"/>
        <rFont val="Calibri"/>
        <family val="2"/>
        <scheme val="minor"/>
      </rPr>
      <t>The time of travel is based on the flow and slope of the watershed. Below is the equation for estimating time of travel. The time of travel can be used to determine the distance downstream required for riparian owner/user notification when using products that have a time frame water use restriction by adding additional tributary watershed areas until the time of travel exceeds the time frame water use restriction.</t>
    </r>
  </si>
  <si>
    <t>Time of Travel = Distance / (0.38 X Flow^0.4 X Slope^0.2)</t>
  </si>
  <si>
    <r>
      <t>Total Flow 7Q10:</t>
    </r>
    <r>
      <rPr>
        <sz val="14"/>
        <color rgb="FF000000"/>
        <rFont val="Calibri"/>
        <family val="2"/>
        <scheme val="minor"/>
      </rPr>
      <t xml:space="preserve"> The first point for this analysis is the starting point or the outlet. The outlet is defined as the outlet of the ponded waterbody being treated or the starting point from where downstream dilutions will occur.  Other points are areas downstream of the starting point where a tributary enters the main stem of the stream in question, or some other point like the location of a known water supply intake or other water user. The flow at a POI is calculated as:</t>
    </r>
  </si>
  <si>
    <t>Flow at point = Reference Gage Flow x (Watershed Area at point/ Watershed Area at Reference Gage)</t>
  </si>
  <si>
    <t>The total stream flow 7Q10 is obtained by subsequent delineations using USGS streamstats at POIs.</t>
  </si>
  <si>
    <r>
      <t xml:space="preserve">Stream Concentration: </t>
    </r>
    <r>
      <rPr>
        <sz val="14"/>
        <color rgb="FF000000"/>
        <rFont val="Calibri"/>
        <family val="2"/>
        <scheme val="minor"/>
      </rPr>
      <t>Stream concentration is determined through the use of mass balance equations where the downstream concentration is found by the following formula:</t>
    </r>
  </si>
  <si>
    <t>Stream Concentration = (Total Flow 7Q10 at a previous point) X (Stream Concentration at previous point) / (Total Flow 7Q10 at a current point)</t>
  </si>
  <si>
    <r>
      <t>Notification Distance</t>
    </r>
    <r>
      <rPr>
        <sz val="14"/>
        <color rgb="FF000000"/>
        <rFont val="Calibri"/>
        <family val="2"/>
        <scheme val="minor"/>
      </rPr>
      <t xml:space="preserve">: The notification distance is based on the information provided in the input table on the Model worksheet. The result is based on a linear interpolation between the three concentrations that are closest to the target concentration provided. The notification distance will return an "unknown" distance if the notification distance is not within the inputted table. To fix this the user will have to add additional segments until the concentration falls below the target concentration. </t>
    </r>
  </si>
  <si>
    <t>Additional Sheets</t>
  </si>
  <si>
    <t xml:space="preserve">Other sheets are graphical outputs of the data input into the spreadsheet. These are very useful for error checking and to get an understanding of what is going on in the system. </t>
  </si>
  <si>
    <r>
      <t>Conc vs Dist:</t>
    </r>
    <r>
      <rPr>
        <sz val="14"/>
        <color rgb="FF000000"/>
        <rFont val="Calibri"/>
        <family val="2"/>
        <scheme val="minor"/>
      </rPr>
      <t xml:space="preserve"> Graph of stream concentration versus distance traveled downstream. This graph can be used to determine the distance downstream required for riparian owner/user notification.</t>
    </r>
  </si>
  <si>
    <r>
      <t>Conc vs Time:</t>
    </r>
    <r>
      <rPr>
        <sz val="14"/>
        <color rgb="FF000000"/>
        <rFont val="Calibri"/>
        <family val="2"/>
        <scheme val="minor"/>
      </rPr>
      <t xml:space="preserve"> Graph of stream concentration versus travel time. This graph can be used to determine the distance downstream required for riparian owner/user notification when using products that have a time frame water use restriction.</t>
    </r>
  </si>
  <si>
    <r>
      <t>Flow vs Dist:</t>
    </r>
    <r>
      <rPr>
        <sz val="14"/>
        <color rgb="FF000000"/>
        <rFont val="Calibri"/>
        <family val="2"/>
        <scheme val="minor"/>
      </rPr>
      <t xml:space="preserve"> Graph of flow in the stream as you move downstream. This graph provides information pertaining to the dilution added by each subsequent larger watershed.</t>
    </r>
  </si>
  <si>
    <r>
      <t>Time vs Dist:</t>
    </r>
    <r>
      <rPr>
        <sz val="14"/>
        <color rgb="FF000000"/>
        <rFont val="Calibri"/>
        <family val="2"/>
        <scheme val="minor"/>
      </rPr>
      <t xml:space="preserve"> Graph of travel time versus distance. This graph provides information about velocities. </t>
    </r>
  </si>
  <si>
    <t xml:space="preserve">The reference gage ideally would be a gage on the receiving watershed.  When this is not available a gage on a nearby water with similar watershed characteristics (eg. topography, soil type, land use, rainfall, etc) can be used. Gages are operated and maintained by the (USGS). </t>
  </si>
  <si>
    <r>
      <t xml:space="preserve">Stream Slope: </t>
    </r>
    <r>
      <rPr>
        <sz val="14"/>
        <color rgb="FF000000"/>
        <rFont val="Calibri"/>
        <family val="2"/>
        <scheme val="minor"/>
      </rPr>
      <t>Slope can be considered the average main channel slope determined from the streamstats basin characterization report. Alternatively, this can be determined through ArcGIS or Google Earth by determining the elevation between two points and divide that by the distance, as seen below:</t>
    </r>
  </si>
  <si>
    <t>If a significant portion of the partial lake application occurs in the lower half of the lake near the outlet, or if the sum of the application areas exceeds 1/2 of the entire lake area, then the modeling will start with the dosage rate concentration of the active ingredient. Depending on the location of the pesticide application, for irregularly shaped lakes, or for lakes where the outlet is near the inlet, the allowance of whole lake dilution will be determined by DEC staff. </t>
  </si>
  <si>
    <t>This spreadsheet can be used to estimate concentrations of substance and travel time to a given point in flowing waters. It is assumed that the only major processing is dilution and a half-life process (if applicable). Dilution is estimated using the area of the target watershed or point on a stream and a corresponding United States Geological Survey (USGS) reference gage from which the flow of the watershed in question may be obtained by correlating it to the flow and corresponding area from the reference gage. It is suggested that reference gage information be obtained using gages operated and maintained by the USGS.  A half-life will be used for products which are known to be lost through some decay process. This simple spreadsheet model is an estimate only.  Sampling data for a specific application can be used to validate the model as needed.</t>
  </si>
  <si>
    <t>http://archive.org/details/usgswaterresourcesnewyork-nydec_bull_74</t>
  </si>
  <si>
    <t>Historical gages can be found in the USGS bulletin 74, a pdf document providing historical gage information and location:</t>
  </si>
  <si>
    <t>A webpage containing current operating gages and locations can be found at:</t>
  </si>
  <si>
    <t xml:space="preserve"> http://waterdata.usgs.gov/ny/nwis/rt</t>
  </si>
  <si>
    <t xml:space="preserve">The reference gage 7Q10 can be determined by the following means: USGS bulletin 74 provides the 7Q10 (link above), or use the USGS WaterWatch websites toolkit. Streamgage statistics needs to be selected then enter the streamgage number and select annual 7-day lowest flow. Results will be presented in a probability table the flow with a probability of 10% (p10 in table) is the 7Q10. This website is: </t>
  </si>
  <si>
    <t>http://waterwatch.usgs.gov/?m=real&amp;r=ny</t>
  </si>
  <si>
    <t xml:space="preserve">The watershed area at a point of interest can be determined using USGS streamstats: </t>
  </si>
  <si>
    <t xml:space="preserve">For detailed instructions on how to use streamstats please see the user guide located at: </t>
  </si>
  <si>
    <r>
      <t>Distance from outlet</t>
    </r>
    <r>
      <rPr>
        <sz val="14"/>
        <color rgb="FF000000"/>
        <rFont val="Calibri"/>
        <family val="2"/>
        <scheme val="minor"/>
      </rPr>
      <t xml:space="preserve">: Distance from the outlet can be determined using measurement tools on the web, e.g., Google Earth or Google Maps. </t>
    </r>
  </si>
  <si>
    <r>
      <t>1) Application Rate:</t>
    </r>
    <r>
      <rPr>
        <sz val="14"/>
        <color rgb="FF000000"/>
        <rFont val="Calibri"/>
        <family val="2"/>
        <scheme val="minor"/>
      </rPr>
      <t xml:space="preserve"> The application rate should be rate that the applicant has indicated that they will be using out of the container based on the manufacturer’s label.  </t>
    </r>
  </si>
  <si>
    <r>
      <t>2) Units of Application Rate:</t>
    </r>
    <r>
      <rPr>
        <sz val="14"/>
        <color rgb="FF000000"/>
        <rFont val="Calibri"/>
        <family val="2"/>
        <scheme val="minor"/>
      </rPr>
      <t xml:space="preserve"> An example of units for the application rate are gal of product per acre foot. The units need to be provided for clarification.</t>
    </r>
  </si>
  <si>
    <r>
      <t>3) Concentration of Active Ingredient at Application Rate:</t>
    </r>
    <r>
      <rPr>
        <sz val="14"/>
        <color rgb="FF000000"/>
        <rFont val="Calibri"/>
        <family val="2"/>
        <scheme val="minor"/>
      </rPr>
      <t xml:space="preserve"> The concentration of the active ingredient should correspond to the target dosage rate in the water column for the product based on the manufacturer’s label.  Note: the spreadsheet assumes a concentration at the dosage rate is given in parts per billion (ppb). </t>
    </r>
  </si>
  <si>
    <r>
      <t xml:space="preserve">5) Reference Gage Number: </t>
    </r>
    <r>
      <rPr>
        <sz val="14"/>
        <color rgb="FF000000"/>
        <rFont val="Calibri"/>
        <family val="2"/>
        <scheme val="minor"/>
      </rPr>
      <t>Please use the websites below, or any other USGS gages to identify the closest gage to your waterbody and enter the gage number.</t>
    </r>
  </si>
  <si>
    <t xml:space="preserve">*The reference gage ideally would be a gage on the receiving watershed.  When this is not available a gage on a nearby water with similar watershed characteristics (eg. topography, soil type, land use, rainfall, etc) can be used. Gages are operated and maintained by the (USGS). </t>
  </si>
  <si>
    <t>*Historical gages can be found in the USGS bulletin 74, a pdf document providing historical gage information and location:</t>
  </si>
  <si>
    <t>*A webpage containing current operating gages and locations can be found at:</t>
  </si>
  <si>
    <r>
      <t xml:space="preserve">6) Reference Gage Flow 7Q10: </t>
    </r>
    <r>
      <rPr>
        <sz val="14"/>
        <color rgb="FF000000"/>
        <rFont val="Calibri"/>
        <family val="2"/>
        <scheme val="minor"/>
      </rPr>
      <t xml:space="preserve">The 7Q10 needs to be entered in cubic feet per second. </t>
    </r>
  </si>
  <si>
    <t xml:space="preserve">*USGS Bulletin 74 provides the minimum average 7-day 10 year flows for 926 stream sites in New York, excluding New York City and Long Island.  The minimum average 7 day 10 year (MA7CD10 or 7Q10) flow has historically been used by the DEC for conducting water quality based effluent limit calculations for determining effluent limits for state pollution control discharge elimination system (SPDES) permits. </t>
  </si>
  <si>
    <t>1) Application Rate:</t>
  </si>
  <si>
    <t>2) Units for Application rate:</t>
  </si>
  <si>
    <t>3) Concentration of Active Ingredient at Dosage Rate (ppb):</t>
  </si>
  <si>
    <t>5) Reference USGS Gage Number:</t>
  </si>
  <si>
    <t>6) Reference USGS Gage 7Q10 (cfs):</t>
  </si>
  <si>
    <t>7) Reference USGS Gage Watershed Area (sq. mi):</t>
  </si>
  <si>
    <t>8) Watershed Area at Point of Application / Outlet (sq. mi):</t>
  </si>
  <si>
    <t>9) Target Concentration for No Notification (ppb):</t>
  </si>
  <si>
    <r>
      <t>7) Reference Gage Watershed</t>
    </r>
    <r>
      <rPr>
        <sz val="14"/>
        <color rgb="FF000000"/>
        <rFont val="Calibri"/>
        <family val="2"/>
        <scheme val="minor"/>
      </rPr>
      <t>: All of the references above provide the watershed area for the reference streamgage.</t>
    </r>
  </si>
  <si>
    <r>
      <t>8) Watershed Area at Point of Application/Outlet</t>
    </r>
    <r>
      <rPr>
        <sz val="14"/>
        <color rgb="FF000000"/>
        <rFont val="Calibri"/>
        <family val="2"/>
        <scheme val="minor"/>
      </rPr>
      <t xml:space="preserve">: The watershed area at a given location downstream needs to be entered in square miles. </t>
    </r>
  </si>
  <si>
    <t xml:space="preserve">*The watershed area at a point of interest can be determined using USGS streamstats: </t>
  </si>
  <si>
    <t xml:space="preserve">*A new watershed area should be determined for each location identified on map. Generally these can be added whenever a tributary enters the receiving waterbody.  Alternatively, a user may select downstream locations at an easily identified feature, e.g., Mill Creek at Barracks Road. Entering this area into the spreadsheet estimates the additional stream flow added to the system by each additional watershed area. The additional watershed area will provide more to the dilution. </t>
  </si>
  <si>
    <r>
      <t>9) Target Concentration:</t>
    </r>
    <r>
      <rPr>
        <sz val="14"/>
        <color rgb="FF000000"/>
        <rFont val="Calibri"/>
        <family val="2"/>
        <scheme val="minor"/>
      </rPr>
      <t xml:space="preserve"> The target concentration is any concentration of interest.  This can be the pesticide water use restrictions on the label, the water quality standard as given in 6 NYCRR Part 703, a maximum contaminant level (MCL) as established by the Department of Health, a minimum concentration that is reportable or of interest, or it can be set at the detection limit.  For target compounds that do not have a specific water quality standard a value of 50 ppb should be used  as it is NYSDEC’s water quality standard for unspecified organic contaminants. </t>
    </r>
  </si>
  <si>
    <t>15) Ratio of Active Ingredient:</t>
  </si>
  <si>
    <t xml:space="preserve"> Total lbs of active product to be added:</t>
  </si>
  <si>
    <t>16) Total Area of Lake:</t>
  </si>
  <si>
    <t>17) Average Depth of Lake:</t>
  </si>
  <si>
    <r>
      <rPr>
        <b/>
        <sz val="14"/>
        <color rgb="FF000000"/>
        <rFont val="Calibri"/>
        <family val="2"/>
        <scheme val="minor"/>
      </rPr>
      <t>16) Total Area of Lake</t>
    </r>
    <r>
      <rPr>
        <sz val="14"/>
        <color rgb="FF000000"/>
        <rFont val="Calibri"/>
        <family val="2"/>
        <scheme val="minor"/>
      </rPr>
      <t>: Enter the total surface area of the lake in acres.</t>
    </r>
  </si>
  <si>
    <r>
      <rPr>
        <b/>
        <sz val="14"/>
        <color rgb="FF000000"/>
        <rFont val="Calibri"/>
        <family val="2"/>
        <scheme val="minor"/>
      </rPr>
      <t>17) Average Depth of Lake</t>
    </r>
    <r>
      <rPr>
        <sz val="14"/>
        <color rgb="FF000000"/>
        <rFont val="Calibri"/>
        <family val="2"/>
        <scheme val="minor"/>
      </rPr>
      <t>: Enter the average depth of the lake in feet.</t>
    </r>
  </si>
  <si>
    <t>Drop Down</t>
  </si>
  <si>
    <t>DIRECTIONS:</t>
  </si>
  <si>
    <r>
      <t xml:space="preserve">1) Treated Waterbody Name: </t>
    </r>
    <r>
      <rPr>
        <sz val="14"/>
        <color rgb="FF000000"/>
        <rFont val="Calibri"/>
        <family val="2"/>
        <scheme val="minor"/>
      </rPr>
      <t>Name of waterbody being treated needs to be identified.</t>
    </r>
    <r>
      <rPr>
        <b/>
        <sz val="14"/>
        <color rgb="FF000000"/>
        <rFont val="Calibri"/>
        <family val="2"/>
        <scheme val="minor"/>
      </rPr>
      <t xml:space="preserve"> </t>
    </r>
  </si>
  <si>
    <r>
      <t xml:space="preserve">2) County: </t>
    </r>
    <r>
      <rPr>
        <sz val="14"/>
        <color rgb="FF000000"/>
        <rFont val="Calibri"/>
        <family val="2"/>
        <scheme val="minor"/>
      </rPr>
      <t>The name of the county in which the waterbody is in needs to be provided.</t>
    </r>
  </si>
  <si>
    <r>
      <t xml:space="preserve">3) Product Name: </t>
    </r>
    <r>
      <rPr>
        <sz val="14"/>
        <color rgb="FF000000"/>
        <rFont val="Calibri"/>
        <family val="2"/>
        <scheme val="minor"/>
      </rPr>
      <t>Name of product needs to be provided, e.g., Navigate.</t>
    </r>
  </si>
  <si>
    <r>
      <t xml:space="preserve">4) Active Ingredient: </t>
    </r>
    <r>
      <rPr>
        <sz val="14"/>
        <color rgb="FF000000"/>
        <rFont val="Calibri"/>
        <family val="2"/>
        <scheme val="minor"/>
      </rPr>
      <t>The active ingredient as listed on the product label needs to be identified. Common active ingredients are provided as a drop down selection. If the active ingredient of your product is not listed simply type over and name in the cell. For example, Navigate lists 2,4 D as the active ingredient, 2,4, D should be selected from the drop down in this case. Selecting the active ingredient will incorporate the appropriate half-life into the modeling.</t>
    </r>
  </si>
  <si>
    <r>
      <t xml:space="preserve">5) Applicator: </t>
    </r>
    <r>
      <rPr>
        <sz val="14"/>
        <color rgb="FF000000"/>
        <rFont val="Calibri"/>
        <family val="2"/>
        <scheme val="minor"/>
      </rPr>
      <t>The name of the applicator or the company applying the pesticide needs to be listed.</t>
    </r>
  </si>
  <si>
    <r>
      <t xml:space="preserve">6) Today’s Date: </t>
    </r>
    <r>
      <rPr>
        <sz val="14"/>
        <color rgb="FF000000"/>
        <rFont val="Calibri"/>
        <family val="2"/>
        <scheme val="minor"/>
      </rPr>
      <t>The date in which this file is being filled out.</t>
    </r>
  </si>
  <si>
    <r>
      <t xml:space="preserve">7) Total Waterbody Size: </t>
    </r>
    <r>
      <rPr>
        <sz val="14"/>
        <color rgb="FF000000"/>
        <rFont val="Calibri"/>
        <family val="2"/>
        <scheme val="minor"/>
      </rPr>
      <t>The surface area in acres needs to be provided.</t>
    </r>
    <r>
      <rPr>
        <b/>
        <sz val="14"/>
        <color rgb="FF000000"/>
        <rFont val="Calibri"/>
        <family val="2"/>
        <scheme val="minor"/>
      </rPr>
      <t xml:space="preserve"> </t>
    </r>
  </si>
  <si>
    <t>*Provide the total proposed treated surface area and volume within the waterbody that will result in the outflow of pesticide concentrations that will flow the greatest distance downstream.</t>
  </si>
  <si>
    <r>
      <t>10) Name of Outlet Stream:</t>
    </r>
    <r>
      <rPr>
        <sz val="14"/>
        <color rgb="FF000000"/>
        <rFont val="Calibri"/>
        <family val="2"/>
        <scheme val="minor"/>
      </rPr>
      <t xml:space="preserve"> The name of the stream immediately downstream on the ponded waterbody receiving treatment needs to be identified. </t>
    </r>
  </si>
  <si>
    <t>1) Treated Waterbody Name:</t>
  </si>
  <si>
    <t xml:space="preserve">2) County: </t>
  </si>
  <si>
    <t>3) Product Name:</t>
  </si>
  <si>
    <t>4) Active Ingredient:</t>
  </si>
  <si>
    <t>5) Applicator:</t>
  </si>
  <si>
    <t>6) Today's Date:</t>
  </si>
  <si>
    <t>7) Total Waterbody Size (acres):</t>
  </si>
  <si>
    <t>8) Total proposed  Treated Surface Area (acres)</t>
  </si>
  <si>
    <t>10) Name of Outlet Stream:</t>
  </si>
  <si>
    <t xml:space="preserve">The starting concentration will be the concentration of the active ingredient at the dosage rate. Only use the calculations to the right for partial lake applications. This will factor in whole lake dilution in determining the pesticide concentration at the outlet, with some limitations:  
- Sum of the application areas is less than 1/2 of the entire lake surface area,  
- Significant portion of that 1/2 area is located in the upper half of the waterbody away from the outlet, 
If a significant portion of the partial lake application occurs in the lower half of the lake near the outlet, or if the sum of the application areas exceeds 1/2 of the entire lake area, then the modeling will start with the dosage rate concentration of the active ingredient.
Depending on the location of the pesticide application, for irregularly shaped lakes, or for lakes where the outlet is near the inlet, the allowance of whole lake dilution will be determined by DEC staff.
</t>
  </si>
  <si>
    <t>4) Starting Concentration of Product Being Modeled (ppb):</t>
  </si>
  <si>
    <t>10) Name</t>
  </si>
  <si>
    <t>11) Watershed Area at Point Downstream (sq. mi):</t>
  </si>
  <si>
    <t>12) Stream Slope (ft/ft):</t>
  </si>
  <si>
    <t>13) Distance from Outlet (mi):</t>
  </si>
  <si>
    <r>
      <t xml:space="preserve">10) Name: </t>
    </r>
    <r>
      <rPr>
        <sz val="14"/>
        <color rgb="FF000000"/>
        <rFont val="Calibri"/>
        <family val="2"/>
        <scheme val="minor"/>
      </rPr>
      <t>Enter the name of the point that corresponds to the information listed below it. The name can be of a tributary, or a feature, e.g., Intersection of Blue River and Route 9.</t>
    </r>
  </si>
  <si>
    <r>
      <t xml:space="preserve">11) Watershed Area at Point Downstream: </t>
    </r>
    <r>
      <rPr>
        <sz val="14"/>
        <color rgb="FF000000"/>
        <rFont val="Calibri"/>
        <family val="2"/>
        <scheme val="minor"/>
      </rPr>
      <t>Area of watershed at a point of intersection (POI) downstream needs to be provided in square miles. See</t>
    </r>
    <r>
      <rPr>
        <b/>
        <sz val="14"/>
        <color rgb="FF000000"/>
        <rFont val="Calibri"/>
        <family val="2"/>
        <scheme val="minor"/>
      </rPr>
      <t xml:space="preserve"> Watershed Area at Point of Application / Outlet</t>
    </r>
    <r>
      <rPr>
        <sz val="14"/>
        <color rgb="FF000000"/>
        <rFont val="Calibri"/>
        <family val="2"/>
        <scheme val="minor"/>
      </rPr>
      <t xml:space="preserve"> above.</t>
    </r>
  </si>
  <si>
    <t>14) Mass to be Added:</t>
  </si>
  <si>
    <t>18) Volume to be Added:</t>
  </si>
  <si>
    <t>19) Ratio of Active Ingredient:</t>
  </si>
  <si>
    <t>20) Total Area of Lake:</t>
  </si>
  <si>
    <t>21) Average Depth of Lake:</t>
  </si>
  <si>
    <r>
      <rPr>
        <b/>
        <sz val="14"/>
        <color rgb="FF000000"/>
        <rFont val="Calibri"/>
        <family val="2"/>
        <scheme val="minor"/>
      </rPr>
      <t>14) Mass to be Added</t>
    </r>
    <r>
      <rPr>
        <sz val="14"/>
        <color rgb="FF000000"/>
        <rFont val="Calibri"/>
        <family val="2"/>
        <scheme val="minor"/>
      </rPr>
      <t>: For mass applications enter mass for the application to be added at any one time.</t>
    </r>
  </si>
  <si>
    <r>
      <rPr>
        <b/>
        <sz val="14"/>
        <color rgb="FF000000"/>
        <rFont val="Calibri"/>
        <family val="2"/>
        <scheme val="minor"/>
      </rPr>
      <t>15) Ratio of Active Ingredient</t>
    </r>
    <r>
      <rPr>
        <sz val="14"/>
        <color rgb="FF000000"/>
        <rFont val="Calibri"/>
        <family val="2"/>
        <scheme val="minor"/>
      </rPr>
      <t>: Enter the ratio of pounds of active ingredient to pounds of product. This is usually found on the pesticide label in the ingredient statement.</t>
    </r>
  </si>
  <si>
    <r>
      <rPr>
        <b/>
        <sz val="14"/>
        <color rgb="FF000000"/>
        <rFont val="Calibri"/>
        <family val="2"/>
        <scheme val="minor"/>
      </rPr>
      <t>18) Volume to be Added</t>
    </r>
    <r>
      <rPr>
        <sz val="14"/>
        <color rgb="FF000000"/>
        <rFont val="Calibri"/>
        <family val="2"/>
        <scheme val="minor"/>
      </rPr>
      <t>: For volume applications enter the volume to be added at any one time.</t>
    </r>
  </si>
  <si>
    <r>
      <rPr>
        <b/>
        <sz val="14"/>
        <color rgb="FF000000"/>
        <rFont val="Calibri"/>
        <family val="2"/>
        <scheme val="minor"/>
      </rPr>
      <t>19) Ratio of Active Ingredient</t>
    </r>
    <r>
      <rPr>
        <sz val="14"/>
        <color rgb="FF000000"/>
        <rFont val="Calibri"/>
        <family val="2"/>
        <scheme val="minor"/>
      </rPr>
      <t>: Enter the ratio of pounds of active ingredient per gallon of product. This is usually found on the pesticide label in the ingredient statement. (e.g. 4.23 lbs. per gallon).</t>
    </r>
  </si>
  <si>
    <r>
      <rPr>
        <b/>
        <sz val="14"/>
        <color rgb="FF000000"/>
        <rFont val="Calibri"/>
        <family val="2"/>
        <scheme val="minor"/>
      </rPr>
      <t>20) Total Area of Lake</t>
    </r>
    <r>
      <rPr>
        <sz val="14"/>
        <color rgb="FF000000"/>
        <rFont val="Calibri"/>
        <family val="2"/>
        <scheme val="minor"/>
      </rPr>
      <t>: Enter the total surface area of the lake in acres.</t>
    </r>
  </si>
  <si>
    <r>
      <rPr>
        <b/>
        <sz val="14"/>
        <color rgb="FF000000"/>
        <rFont val="Calibri"/>
        <family val="2"/>
        <scheme val="minor"/>
      </rPr>
      <t>21) Average Depth of Lake</t>
    </r>
    <r>
      <rPr>
        <sz val="14"/>
        <color rgb="FF000000"/>
        <rFont val="Calibri"/>
        <family val="2"/>
        <scheme val="minor"/>
      </rPr>
      <t>: Enter the average depth of the lake in feet.</t>
    </r>
  </si>
  <si>
    <t>WHOLE LAKE DILUTION DIRECTIONS:</t>
  </si>
  <si>
    <t>OUTPUT</t>
  </si>
  <si>
    <t>acres</t>
  </si>
  <si>
    <t>*Dilution: choose dilution calculation based on formulation type volume or mass.</t>
  </si>
  <si>
    <t>Calculation/Carry Over</t>
  </si>
  <si>
    <r>
      <t xml:space="preserve">Lake Outlet Concentration for </t>
    </r>
    <r>
      <rPr>
        <b/>
        <sz val="14"/>
        <color theme="1"/>
        <rFont val="Calibri"/>
        <family val="2"/>
        <scheme val="minor"/>
      </rPr>
      <t>Mass Application</t>
    </r>
    <r>
      <rPr>
        <sz val="14"/>
        <color theme="1"/>
        <rFont val="Calibri"/>
        <family val="2"/>
        <scheme val="minor"/>
      </rPr>
      <t xml:space="preserve"> Rate</t>
    </r>
  </si>
  <si>
    <r>
      <t xml:space="preserve">Lake Outlet Concentration for a </t>
    </r>
    <r>
      <rPr>
        <b/>
        <sz val="14"/>
        <color theme="1"/>
        <rFont val="Calibri"/>
        <family val="2"/>
        <scheme val="minor"/>
      </rPr>
      <t>Volume Application</t>
    </r>
    <r>
      <rPr>
        <sz val="14"/>
        <color theme="1"/>
        <rFont val="Calibri"/>
        <family val="2"/>
        <scheme val="minor"/>
      </rPr>
      <t xml:space="preserve"> Rate</t>
    </r>
  </si>
  <si>
    <t>*You may be requested to provide supporting documentation including maps, on how you arrived at the values*</t>
  </si>
  <si>
    <t>Aquatic Pesticide Downstream Modeling</t>
  </si>
  <si>
    <t>The purpose of this spreadsheet is to estimate the distance downstream required for the notification of riparian owners/users of pesticide water use restrictions.  This spreadsheet can be used to estimate concentrations of substance and travel time to a given point in flowing waters. It is assumed that the only major processing is dilution and a first order decay (if applicable). Dilution is estimated using the area of the target watershed or point on a stream and a corresponding United States Geological Survey (USGS) reference gage from which the flow of the watershed in question may be obtained by correlating it to the flow and corresponding area from the reference gage. It is suggested that reference gage information be obtained using gages operated and maintained by the USGS. Half-life is incorporated in the model when choosing an active ingredient from the drop down.</t>
  </si>
  <si>
    <t>Fluridone</t>
  </si>
  <si>
    <t>9) Total Proposed Volume to be Treated (acre feet):</t>
  </si>
  <si>
    <r>
      <t>4) Starting Concentration of Product Being Modeled:</t>
    </r>
    <r>
      <rPr>
        <sz val="14"/>
        <color rgb="FF000000"/>
        <rFont val="Calibri"/>
        <family val="2"/>
        <scheme val="minor"/>
      </rPr>
      <t xml:space="preserve"> The starting concentration of the product being modeled should be the concentration corresponding to the dosage rate unless the applicator can apply whole lake dilution. We are looking for the pounds of the acid equivalent (ae) of the active ingredient per gallon or pound of the pesticide product that is the ionized pesticidal form of the active ingredient. This is usually found on the front page of the pesticide label in the ingredient statement. (e.g. 4.23 lbs. ae per gallon). For some products, it is found in the directions for use when determining the application rate as pounds of ae. For some products, like copper sulfate, where you are determining the dosage rate based on volume or acre-feet, you can calculate the starting concentration at the outlet by extrapolating the ppb per acre-foot to the whole water body volume of acre-feet.</t>
    </r>
  </si>
  <si>
    <r>
      <t xml:space="preserve">Total Proposed Volume to be Treated: </t>
    </r>
    <r>
      <rPr>
        <sz val="14"/>
        <color rgb="FF000000"/>
        <rFont val="Calibri"/>
        <family val="2"/>
        <scheme val="minor"/>
      </rPr>
      <t xml:space="preserve">Similar to above, the total volume of each application needs to be provided in acre-feet. Multiple applications over the season will require additional models to be filled out. </t>
    </r>
  </si>
  <si>
    <r>
      <t>Units of Application Rate:</t>
    </r>
    <r>
      <rPr>
        <sz val="14"/>
        <color rgb="FF000000"/>
        <rFont val="Calibri"/>
        <family val="2"/>
        <scheme val="minor"/>
      </rPr>
      <t xml:space="preserve"> An example of units for the application rate are gal of product per acre-foot. The units need to be provided for clarification.</t>
    </r>
  </si>
  <si>
    <r>
      <t>Starting Concentration of Product Being Modeled:</t>
    </r>
    <r>
      <rPr>
        <sz val="14"/>
        <color rgb="FF000000"/>
        <rFont val="Calibri"/>
        <family val="2"/>
        <scheme val="minor"/>
      </rPr>
      <t xml:space="preserve"> The starting concentration of the product being modeled should be the concentration corresponding to the dosage rate unless the applicator can apply whole lake dilution. We are looking for the pounds of the acid equivalent (ae) of the active ingredient per gallon or pound of the pesticide product that is the ionized pesticidal form of the active ingredient. This is usually found on the front page of the pesticide label in the ingredient statement. (e.g. 4.23 lbs. ae per gallon). For some products, it is found in the directions for use when determining the application rate as pounds of ae. For some products, like copper sulfate, where you are determining the dosage rate based on volume or acre-feet, you can calculate the starting concentration at the outlet by extrapolating the ppb per acre-foot to the whole water body volume of acre-feet.</t>
    </r>
  </si>
  <si>
    <t>12) Date of Application:</t>
  </si>
  <si>
    <t>13) Provide a brief description of the location, target concentration and scope of the proposed pesticide applications within the waterbody, and justification why the specific application modeled will result in the outflow of pesticide concentrations that flow the greatest distance downstream:</t>
  </si>
  <si>
    <r>
      <t>12) Date of Application:</t>
    </r>
    <r>
      <rPr>
        <sz val="14"/>
        <color rgb="FF000000"/>
        <rFont val="Calibri"/>
        <family val="2"/>
        <scheme val="minor"/>
      </rPr>
      <t xml:space="preserve"> The date for this specific application needs to be provided. If there are multiple applications each one will need to be evaluated. </t>
    </r>
  </si>
  <si>
    <r>
      <t>13) Description:</t>
    </r>
    <r>
      <rPr>
        <sz val="14"/>
        <color rgb="FF000000"/>
        <rFont val="Calibri"/>
        <family val="2"/>
        <scheme val="minor"/>
      </rPr>
      <t xml:space="preserve"> Any additional or relevant information as identified in this cell should be provided. </t>
    </r>
  </si>
  <si>
    <t>11) Outlet Stream DEC Water Classification</t>
  </si>
  <si>
    <t>Version: November 2016</t>
  </si>
  <si>
    <t>Imazapyr</t>
  </si>
  <si>
    <t>https://water.usgs.gov/osw/streamstats/</t>
  </si>
  <si>
    <t>https://water.usgs.gov/osw/streamstats/Version4UserInstructions-20170928.pdf</t>
  </si>
  <si>
    <r>
      <t xml:space="preserve">12) Stream Slope: </t>
    </r>
    <r>
      <rPr>
        <sz val="14"/>
        <color rgb="FF000000"/>
        <rFont val="Calibri"/>
        <family val="2"/>
        <scheme val="minor"/>
      </rPr>
      <t>Slope can be considered the average main channel slope determined from the streamstats basin characterization report. Alternatively, this can be determined through StreamStats, ArcGIS or Google Earth by determining the elevation between two points and divide that by the distance, as seen below:</t>
    </r>
  </si>
  <si>
    <r>
      <t>13) Distance from outlet</t>
    </r>
    <r>
      <rPr>
        <sz val="14"/>
        <color rgb="FF000000"/>
        <rFont val="Calibri"/>
        <family val="2"/>
        <scheme val="minor"/>
      </rPr>
      <t xml:space="preserve">: Distance from the outlet can be determined using measurement tools on the web, e.g., StreamStats, Google Earth or Google Maps. </t>
    </r>
  </si>
  <si>
    <r>
      <t xml:space="preserve">Reference Gage Number: </t>
    </r>
    <r>
      <rPr>
        <sz val="14"/>
        <color rgb="FF000000"/>
        <rFont val="Calibri"/>
        <family val="2"/>
        <scheme val="minor"/>
      </rPr>
      <t>Please use the websites below, StreamStats, or any other USGS gages to identify the closest gage to your waterbody and enter the gage number.</t>
    </r>
  </si>
  <si>
    <r>
      <t>11) Outlet Stream DEC Water Classification:</t>
    </r>
    <r>
      <rPr>
        <sz val="14"/>
        <color rgb="FF000000"/>
        <rFont val="Calibri"/>
        <family val="2"/>
        <scheme val="minor"/>
      </rPr>
      <t xml:space="preserve"> List or provide a map of the DEC Water Classifications (determined by 6 NYCRR Parts 800-941) for the outlet stream up to the distance downstream indicated by the model. Information may be found in the DEC Environmental Resource Mapper, found on our website at: http://www.dec.ny.gov/animals/38801.html</t>
    </r>
  </si>
  <si>
    <t xml:space="preserve">*The reference gage 7Q10 can also be determined by the USGS WaterWatch websites toolkit. Streamgage statistics needs to be selected then enter the streamgage number and select annual 7-day lowest flow. Results will be presented in a probability table. The flow with a probability of 10% (p10 in table) is the 7Q10. This website is: </t>
  </si>
  <si>
    <r>
      <t xml:space="preserve">9) Total Proposed Volume to be Treated: </t>
    </r>
    <r>
      <rPr>
        <sz val="14"/>
        <color rgb="FF000000"/>
        <rFont val="Calibri"/>
        <family val="2"/>
        <scheme val="minor"/>
      </rPr>
      <t xml:space="preserve">Similar to above, the total volume of each application needs to be provided in acre/feet. Multiple applications over the season may require additional models to be filled out. </t>
    </r>
  </si>
  <si>
    <r>
      <t xml:space="preserve">8) Total proposed Treated Surface Area: </t>
    </r>
    <r>
      <rPr>
        <sz val="14"/>
        <color rgb="FF000000"/>
        <rFont val="Calibri"/>
        <family val="2"/>
        <scheme val="minor"/>
      </rPr>
      <t xml:space="preserve">The total proposed area to be treated in a single application needs to be provided in acres. Multiple applications over the season may require additional models to be filled out. </t>
    </r>
  </si>
  <si>
    <t>Florpyrauxifen-benzyl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</si>
</sst>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00"/>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omic Sans MS"/>
      <family val="4"/>
    </font>
    <font>
      <sz val="16"/>
      <color theme="1"/>
      <name val="Calibri"/>
      <family val="2"/>
      <scheme val="minor"/>
    </font>
    <font>
      <u/>
      <sz val="11"/>
      <color theme="10"/>
      <name val="Calibri"/>
      <family val="2"/>
      <scheme val="minor"/>
    </font>
    <font>
      <sz val="11"/>
      <color rgb="FF000000"/>
      <name val="Calibri"/>
      <family val="2"/>
      <scheme val="minor"/>
    </font>
    <font>
      <b/>
      <sz val="14"/>
      <color theme="1"/>
      <name val="Calibri"/>
      <family val="2"/>
      <scheme val="minor"/>
    </font>
    <font>
      <sz val="11"/>
      <color rgb="FF0070C0"/>
      <name val="Calibri"/>
      <family val="2"/>
      <scheme val="minor"/>
    </font>
    <font>
      <sz val="9"/>
      <color indexed="81"/>
      <name val="Tahoma"/>
      <family val="2"/>
    </font>
    <font>
      <b/>
      <sz val="9"/>
      <color indexed="81"/>
      <name val="Tahoma"/>
      <family val="2"/>
    </font>
    <font>
      <sz val="12"/>
      <color theme="1"/>
      <name val="Calibri"/>
      <family val="2"/>
      <scheme val="minor"/>
    </font>
    <font>
      <b/>
      <sz val="12"/>
      <color theme="1"/>
      <name val="Calibri"/>
      <family val="2"/>
      <scheme val="minor"/>
    </font>
    <font>
      <sz val="12"/>
      <color rgb="FF3F3F76"/>
      <name val="Calibri"/>
      <family val="2"/>
      <scheme val="minor"/>
    </font>
    <font>
      <sz val="12"/>
      <color rgb="FF3F3F3F"/>
      <name val="Calibri"/>
      <family val="2"/>
      <scheme val="minor"/>
    </font>
    <font>
      <b/>
      <sz val="14"/>
      <color rgb="FF000000"/>
      <name val="Calibri"/>
      <family val="2"/>
      <scheme val="minor"/>
    </font>
    <font>
      <sz val="14"/>
      <color rgb="FF000000"/>
      <name val="Calibri"/>
      <family val="2"/>
      <scheme val="minor"/>
    </font>
    <font>
      <u/>
      <sz val="14"/>
      <color rgb="FF000000"/>
      <name val="Calibri"/>
      <family val="2"/>
      <scheme val="minor"/>
    </font>
    <font>
      <u/>
      <sz val="14"/>
      <color theme="10"/>
      <name val="Calibri"/>
      <family val="2"/>
      <scheme val="minor"/>
    </font>
    <font>
      <sz val="14"/>
      <color theme="1"/>
      <name val="Calibri"/>
      <family val="2"/>
      <scheme val="minor"/>
    </font>
    <font>
      <b/>
      <sz val="16"/>
      <name val="Calibri"/>
      <family val="2"/>
      <scheme val="minor"/>
    </font>
    <font>
      <b/>
      <sz val="16"/>
      <color theme="1"/>
      <name val="Calibri"/>
      <family val="2"/>
      <scheme val="minor"/>
    </font>
    <font>
      <sz val="14"/>
      <color rgb="FF3F3F3F"/>
      <name val="Calibri"/>
      <family val="2"/>
      <scheme val="minor"/>
    </font>
    <font>
      <sz val="14"/>
      <color rgb="FF3F3F76"/>
      <name val="Calibri"/>
      <family val="2"/>
      <scheme val="minor"/>
    </font>
    <font>
      <u/>
      <sz val="14"/>
      <color rgb="FF0070C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4.9989318521683403E-2"/>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20" fillId="0" borderId="0" applyNumberFormat="0" applyFill="0" applyBorder="0" applyAlignment="0" applyProtection="0"/>
  </cellStyleXfs>
  <cellXfs count="137">
    <xf numFmtId="0" fontId="0" fillId="0" borderId="0" xfId="0"/>
    <xf numFmtId="0" fontId="0" fillId="0" borderId="0" xfId="0" applyBorder="1"/>
    <xf numFmtId="0" fontId="18" fillId="0" borderId="0" xfId="0" applyFont="1" applyFill="1" applyProtection="1">
      <protection locked="0"/>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0" xfId="0" applyFill="1" applyBorder="1"/>
    <xf numFmtId="0" fontId="0" fillId="0" borderId="0" xfId="0" applyAlignment="1">
      <alignment horizontal="center"/>
    </xf>
    <xf numFmtId="1" fontId="0" fillId="0" borderId="0" xfId="0" applyNumberFormat="1"/>
    <xf numFmtId="1" fontId="0" fillId="0" borderId="0" xfId="0" applyNumberFormat="1" applyAlignment="1">
      <alignment horizontal="center"/>
    </xf>
    <xf numFmtId="2" fontId="0" fillId="0" borderId="0" xfId="0" applyNumberFormat="1" applyAlignment="1">
      <alignment horizontal="center"/>
    </xf>
    <xf numFmtId="0" fontId="0" fillId="33" borderId="25" xfId="0" applyFill="1" applyBorder="1" applyAlignment="1" applyProtection="1">
      <alignment horizontal="center"/>
      <protection locked="0"/>
    </xf>
    <xf numFmtId="14" fontId="0" fillId="33" borderId="25" xfId="0" applyNumberFormat="1" applyFill="1" applyBorder="1" applyAlignment="1" applyProtection="1">
      <alignment horizontal="center"/>
      <protection locked="0"/>
    </xf>
    <xf numFmtId="0" fontId="16" fillId="0" borderId="0" xfId="0" applyFont="1" applyAlignment="1">
      <alignment horizontal="center"/>
    </xf>
    <xf numFmtId="0" fontId="16" fillId="0" borderId="0" xfId="0" applyFont="1" applyBorder="1"/>
    <xf numFmtId="0" fontId="22" fillId="0" borderId="0" xfId="0" applyFont="1" applyAlignment="1">
      <alignment horizontal="center"/>
    </xf>
    <xf numFmtId="0" fontId="23" fillId="0" borderId="0" xfId="0" applyFont="1" applyAlignment="1">
      <alignment vertical="center"/>
    </xf>
    <xf numFmtId="2" fontId="0" fillId="0" borderId="0" xfId="0" applyNumberFormat="1"/>
    <xf numFmtId="0" fontId="0" fillId="31" borderId="25" xfId="40" applyFont="1" applyBorder="1" applyAlignment="1" applyProtection="1">
      <alignment horizontal="center"/>
      <protection locked="0"/>
    </xf>
    <xf numFmtId="0" fontId="0" fillId="0" borderId="0" xfId="0" applyProtection="1">
      <protection locked="0"/>
    </xf>
    <xf numFmtId="0" fontId="26" fillId="0" borderId="0" xfId="0" applyFont="1"/>
    <xf numFmtId="164" fontId="28" fillId="33" borderId="25" xfId="9" applyNumberFormat="1" applyFont="1" applyFill="1" applyBorder="1" applyAlignment="1" applyProtection="1">
      <alignment horizontal="center" vertical="center"/>
      <protection locked="0"/>
    </xf>
    <xf numFmtId="0" fontId="27" fillId="0" borderId="14" xfId="0" applyFont="1" applyBorder="1" applyAlignment="1">
      <alignment horizontal="right"/>
    </xf>
    <xf numFmtId="0" fontId="26" fillId="0" borderId="18" xfId="0" applyFont="1" applyBorder="1"/>
    <xf numFmtId="0" fontId="26" fillId="0" borderId="17" xfId="0" applyFont="1" applyBorder="1"/>
    <xf numFmtId="0" fontId="27" fillId="0" borderId="0" xfId="0" applyFont="1" applyBorder="1" applyAlignment="1">
      <alignment horizontal="right"/>
    </xf>
    <xf numFmtId="0" fontId="27" fillId="0" borderId="11" xfId="0" applyFont="1" applyBorder="1" applyAlignment="1">
      <alignment horizontal="right"/>
    </xf>
    <xf numFmtId="2" fontId="28" fillId="33" borderId="10" xfId="9" applyNumberFormat="1" applyFont="1" applyFill="1" applyBorder="1" applyAlignment="1" applyProtection="1">
      <alignment horizontal="center" vertical="center"/>
      <protection locked="0"/>
    </xf>
    <xf numFmtId="164" fontId="28" fillId="33" borderId="10" xfId="9" applyNumberFormat="1" applyFont="1" applyFill="1" applyBorder="1" applyAlignment="1" applyProtection="1">
      <alignment horizontal="center" vertical="center"/>
      <protection locked="0"/>
    </xf>
    <xf numFmtId="0" fontId="23" fillId="0" borderId="0" xfId="0" applyFont="1"/>
    <xf numFmtId="0" fontId="30" fillId="0" borderId="0" xfId="0" applyFont="1"/>
    <xf numFmtId="0" fontId="31" fillId="0" borderId="0" xfId="0" applyFont="1"/>
    <xf numFmtId="0" fontId="32" fillId="0" borderId="0" xfId="0" applyFont="1"/>
    <xf numFmtId="0" fontId="31" fillId="0" borderId="0" xfId="0" applyFont="1" applyAlignment="1">
      <alignment wrapText="1"/>
    </xf>
    <xf numFmtId="0" fontId="30" fillId="0" borderId="0" xfId="0" applyFont="1" applyAlignment="1">
      <alignment wrapText="1"/>
    </xf>
    <xf numFmtId="0" fontId="20" fillId="0" borderId="0" xfId="43"/>
    <xf numFmtId="0" fontId="33" fillId="0" borderId="0" xfId="43" applyFont="1"/>
    <xf numFmtId="0" fontId="33" fillId="0" borderId="0" xfId="43" applyFont="1" applyAlignment="1">
      <alignment wrapText="1"/>
    </xf>
    <xf numFmtId="0" fontId="30" fillId="0" borderId="0" xfId="0" applyFont="1" applyAlignment="1"/>
    <xf numFmtId="0" fontId="31" fillId="0" borderId="0" xfId="0" applyFont="1" applyAlignment="1"/>
    <xf numFmtId="0" fontId="0" fillId="0" borderId="0" xfId="0" applyAlignment="1">
      <alignment wrapText="1"/>
    </xf>
    <xf numFmtId="0" fontId="26" fillId="0" borderId="0" xfId="0" applyFont="1" applyAlignment="1">
      <alignment wrapText="1"/>
    </xf>
    <xf numFmtId="0" fontId="34" fillId="0" borderId="0" xfId="0" applyFont="1"/>
    <xf numFmtId="0" fontId="34" fillId="0" borderId="0" xfId="0" applyFont="1" applyAlignment="1">
      <alignment wrapText="1"/>
    </xf>
    <xf numFmtId="2" fontId="28" fillId="33" borderId="25" xfId="9" applyNumberFormat="1" applyFont="1" applyFill="1" applyBorder="1" applyAlignment="1" applyProtection="1">
      <alignment horizontal="center" vertical="center"/>
      <protection locked="0"/>
    </xf>
    <xf numFmtId="2" fontId="28" fillId="33" borderId="21" xfId="9" applyNumberFormat="1" applyFont="1" applyFill="1" applyBorder="1" applyAlignment="1" applyProtection="1">
      <alignment horizontal="center" vertical="center"/>
      <protection locked="0"/>
    </xf>
    <xf numFmtId="2" fontId="28" fillId="33" borderId="26" xfId="9" applyNumberFormat="1" applyFont="1" applyFill="1" applyBorder="1" applyAlignment="1" applyProtection="1">
      <alignment horizontal="center" vertical="center"/>
      <protection locked="0"/>
    </xf>
    <xf numFmtId="0" fontId="22" fillId="0" borderId="27" xfId="0" applyFont="1" applyBorder="1" applyAlignment="1">
      <alignment horizontal="right"/>
    </xf>
    <xf numFmtId="0" fontId="22" fillId="0" borderId="24" xfId="0" applyFont="1" applyBorder="1" applyAlignment="1">
      <alignment horizontal="center"/>
    </xf>
    <xf numFmtId="0" fontId="0" fillId="33" borderId="24" xfId="0" applyFill="1" applyBorder="1" applyAlignment="1" applyProtection="1">
      <alignment horizontal="center"/>
      <protection locked="0"/>
    </xf>
    <xf numFmtId="0" fontId="22" fillId="0" borderId="14" xfId="0" applyFont="1" applyFill="1" applyBorder="1" applyAlignment="1">
      <alignment horizontal="right"/>
    </xf>
    <xf numFmtId="0" fontId="22" fillId="0" borderId="14" xfId="0" applyFont="1" applyBorder="1" applyAlignment="1">
      <alignment horizontal="right" wrapText="1"/>
    </xf>
    <xf numFmtId="0" fontId="22" fillId="0" borderId="14" xfId="0" applyFont="1" applyBorder="1" applyAlignment="1">
      <alignment horizontal="right"/>
    </xf>
    <xf numFmtId="0" fontId="22" fillId="0" borderId="16" xfId="0" applyFont="1" applyBorder="1" applyAlignment="1">
      <alignment horizontal="right"/>
    </xf>
    <xf numFmtId="0" fontId="22" fillId="0" borderId="11" xfId="0" applyFont="1" applyBorder="1" applyAlignment="1">
      <alignment horizontal="right"/>
    </xf>
    <xf numFmtId="0" fontId="22" fillId="0" borderId="14" xfId="0" applyFont="1" applyFill="1" applyBorder="1" applyAlignment="1">
      <alignment horizontal="right" vertical="center"/>
    </xf>
    <xf numFmtId="0" fontId="22" fillId="0" borderId="14" xfId="0" applyFont="1" applyBorder="1" applyAlignment="1">
      <alignment horizontal="right" vertical="center"/>
    </xf>
    <xf numFmtId="0" fontId="22" fillId="0" borderId="16" xfId="0" applyFont="1" applyBorder="1" applyAlignment="1">
      <alignment horizontal="right" vertical="center"/>
    </xf>
    <xf numFmtId="164" fontId="34" fillId="33" borderId="22" xfId="0" applyNumberFormat="1" applyFont="1" applyFill="1" applyBorder="1" applyProtection="1">
      <protection locked="0"/>
    </xf>
    <xf numFmtId="0" fontId="34" fillId="0" borderId="13" xfId="0" applyFont="1" applyBorder="1"/>
    <xf numFmtId="0" fontId="22" fillId="0" borderId="11" xfId="0" applyFont="1" applyBorder="1" applyAlignment="1">
      <alignment horizontal="right" wrapText="1"/>
    </xf>
    <xf numFmtId="164" fontId="34" fillId="33" borderId="10" xfId="0" applyNumberFormat="1" applyFont="1" applyFill="1" applyBorder="1" applyProtection="1">
      <protection locked="0"/>
    </xf>
    <xf numFmtId="0" fontId="34" fillId="0" borderId="15" xfId="0" applyFont="1" applyBorder="1" applyAlignment="1">
      <alignment horizontal="left" wrapText="1"/>
    </xf>
    <xf numFmtId="164" fontId="34" fillId="34" borderId="10" xfId="0" applyNumberFormat="1" applyFont="1" applyFill="1" applyBorder="1" applyProtection="1">
      <protection locked="0"/>
    </xf>
    <xf numFmtId="0" fontId="34" fillId="0" borderId="15" xfId="0" applyFont="1" applyBorder="1"/>
    <xf numFmtId="164" fontId="37" fillId="6" borderId="10" xfId="10" applyNumberFormat="1" applyFont="1" applyBorder="1"/>
    <xf numFmtId="11" fontId="37" fillId="6" borderId="10" xfId="10" applyNumberFormat="1" applyFont="1" applyBorder="1"/>
    <xf numFmtId="165" fontId="37" fillId="6" borderId="10" xfId="10" applyNumberFormat="1" applyFont="1" applyBorder="1"/>
    <xf numFmtId="0" fontId="22" fillId="0" borderId="16" xfId="0" applyFont="1" applyBorder="1" applyAlignment="1">
      <alignment horizontal="right" wrapText="1"/>
    </xf>
    <xf numFmtId="164" fontId="37" fillId="6" borderId="21" xfId="10" applyNumberFormat="1" applyFont="1" applyBorder="1"/>
    <xf numFmtId="0" fontId="34" fillId="0" borderId="18" xfId="0" applyFont="1" applyBorder="1"/>
    <xf numFmtId="165" fontId="37" fillId="6" borderId="21" xfId="10" applyNumberFormat="1" applyFont="1" applyBorder="1"/>
    <xf numFmtId="0" fontId="22" fillId="0" borderId="14" xfId="0" applyFont="1" applyFill="1" applyBorder="1" applyAlignment="1">
      <alignment horizontal="right" wrapText="1"/>
    </xf>
    <xf numFmtId="0" fontId="34" fillId="0" borderId="22" xfId="42" applyNumberFormat="1" applyFont="1" applyBorder="1" applyAlignment="1">
      <alignment horizontal="center"/>
    </xf>
    <xf numFmtId="0" fontId="34" fillId="0" borderId="22" xfId="0" applyNumberFormat="1" applyFont="1" applyBorder="1" applyAlignment="1">
      <alignment horizontal="center"/>
    </xf>
    <xf numFmtId="0" fontId="34" fillId="0" borderId="24" xfId="42" applyNumberFormat="1" applyFont="1" applyBorder="1" applyAlignment="1">
      <alignment horizontal="center"/>
    </xf>
    <xf numFmtId="0" fontId="22" fillId="0" borderId="11" xfId="0" applyFont="1" applyBorder="1" applyAlignment="1">
      <alignment horizontal="right" vertical="center"/>
    </xf>
    <xf numFmtId="2" fontId="37" fillId="6" borderId="22" xfId="10" applyNumberFormat="1" applyFont="1" applyBorder="1" applyAlignment="1">
      <alignment horizontal="center"/>
    </xf>
    <xf numFmtId="2" fontId="37" fillId="6" borderId="24" xfId="10" applyNumberFormat="1" applyFont="1" applyBorder="1" applyAlignment="1">
      <alignment horizontal="center"/>
    </xf>
    <xf numFmtId="2" fontId="37" fillId="6" borderId="10" xfId="10" applyNumberFormat="1" applyFont="1" applyBorder="1" applyAlignment="1">
      <alignment horizontal="center"/>
    </xf>
    <xf numFmtId="2" fontId="37" fillId="6" borderId="25" xfId="10" applyNumberFormat="1" applyFont="1" applyBorder="1" applyAlignment="1">
      <alignment horizontal="center"/>
    </xf>
    <xf numFmtId="164" fontId="37" fillId="6" borderId="21" xfId="10" applyNumberFormat="1" applyFont="1" applyBorder="1" applyAlignment="1">
      <alignment horizontal="center"/>
    </xf>
    <xf numFmtId="0" fontId="22" fillId="0" borderId="19" xfId="0" applyFont="1" applyBorder="1" applyAlignment="1">
      <alignment horizontal="right"/>
    </xf>
    <xf numFmtId="2" fontId="37" fillId="6" borderId="23" xfId="10" applyNumberFormat="1" applyFont="1" applyBorder="1" applyAlignment="1">
      <alignment horizontal="center"/>
    </xf>
    <xf numFmtId="0" fontId="22" fillId="0" borderId="20" xfId="0" applyFont="1" applyBorder="1" applyAlignment="1">
      <alignment horizontal="left"/>
    </xf>
    <xf numFmtId="164" fontId="38" fillId="33" borderId="25" xfId="9" applyNumberFormat="1" applyFont="1" applyFill="1" applyBorder="1" applyAlignment="1" applyProtection="1">
      <alignment horizontal="center" vertical="center"/>
      <protection locked="0"/>
    </xf>
    <xf numFmtId="1" fontId="38" fillId="33" borderId="25" xfId="9" applyNumberFormat="1" applyFont="1" applyFill="1" applyBorder="1" applyAlignment="1" applyProtection="1">
      <alignment horizontal="center" vertical="center"/>
      <protection locked="0"/>
    </xf>
    <xf numFmtId="1" fontId="38" fillId="33" borderId="25" xfId="9" applyNumberFormat="1" applyFont="1" applyFill="1" applyBorder="1" applyAlignment="1" applyProtection="1">
      <alignment horizontal="center"/>
      <protection locked="0"/>
    </xf>
    <xf numFmtId="164" fontId="38" fillId="33" borderId="25" xfId="9" applyNumberFormat="1" applyFont="1" applyFill="1" applyBorder="1" applyAlignment="1" applyProtection="1">
      <alignment horizontal="center"/>
      <protection locked="0"/>
    </xf>
    <xf numFmtId="1" fontId="38" fillId="33" borderId="26" xfId="9" applyNumberFormat="1" applyFont="1" applyFill="1" applyBorder="1" applyAlignment="1" applyProtection="1">
      <alignment horizontal="center"/>
      <protection locked="0"/>
    </xf>
    <xf numFmtId="0" fontId="27" fillId="0" borderId="29" xfId="0" applyFont="1" applyBorder="1" applyAlignment="1">
      <alignment horizontal="center"/>
    </xf>
    <xf numFmtId="0" fontId="28" fillId="33" borderId="30" xfId="9" applyFont="1" applyFill="1" applyBorder="1" applyAlignment="1">
      <alignment horizontal="center"/>
    </xf>
    <xf numFmtId="0" fontId="22" fillId="0" borderId="29" xfId="0" applyFont="1" applyBorder="1" applyAlignment="1">
      <alignment horizontal="center"/>
    </xf>
    <xf numFmtId="0" fontId="38" fillId="33" borderId="30" xfId="9" applyFont="1" applyFill="1" applyBorder="1" applyAlignment="1">
      <alignment horizontal="center"/>
    </xf>
    <xf numFmtId="0" fontId="37" fillId="6" borderId="32" xfId="10" applyFont="1" applyBorder="1" applyAlignment="1"/>
    <xf numFmtId="0" fontId="35" fillId="0" borderId="0" xfId="0" quotePrefix="1" applyFont="1" applyAlignment="1">
      <alignment horizontal="center" vertical="center"/>
    </xf>
    <xf numFmtId="0" fontId="39" fillId="0" borderId="0" xfId="43" applyFont="1"/>
    <xf numFmtId="0" fontId="29" fillId="6" borderId="31" xfId="10" applyFont="1" applyBorder="1" applyAlignment="1"/>
    <xf numFmtId="0" fontId="26" fillId="31" borderId="32" xfId="40" applyFont="1" applyBorder="1" applyAlignment="1">
      <alignment horizontal="center"/>
    </xf>
    <xf numFmtId="0" fontId="34" fillId="0" borderId="13" xfId="0" applyFont="1" applyBorder="1" applyAlignment="1">
      <alignment vertical="center"/>
    </xf>
    <xf numFmtId="0" fontId="37" fillId="6" borderId="10" xfId="10" applyNumberFormat="1" applyFont="1" applyBorder="1"/>
    <xf numFmtId="0" fontId="33" fillId="0" borderId="0" xfId="43" applyFont="1" applyAlignment="1"/>
    <xf numFmtId="0" fontId="19" fillId="0" borderId="0" xfId="0" applyFont="1" applyBorder="1" applyAlignment="1">
      <alignment horizontal="center"/>
    </xf>
    <xf numFmtId="0" fontId="20" fillId="0" borderId="16" xfId="43" applyBorder="1" applyAlignment="1">
      <alignment horizontal="center"/>
    </xf>
    <xf numFmtId="0" fontId="20" fillId="0" borderId="17" xfId="43" applyBorder="1" applyAlignment="1">
      <alignment horizontal="center"/>
    </xf>
    <xf numFmtId="0" fontId="20" fillId="0" borderId="18" xfId="43" applyBorder="1" applyAlignment="1">
      <alignment horizontal="center"/>
    </xf>
    <xf numFmtId="0" fontId="21" fillId="0" borderId="0" xfId="0" applyFont="1" applyAlignment="1">
      <alignment horizontal="left" wrapText="1"/>
    </xf>
    <xf numFmtId="0" fontId="31" fillId="0" borderId="0" xfId="0" applyFont="1" applyAlignment="1">
      <alignment horizontal="left" wrapText="1"/>
    </xf>
    <xf numFmtId="0" fontId="30" fillId="0" borderId="0" xfId="0" applyFont="1" applyAlignment="1">
      <alignment horizontal="left"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0" fillId="33" borderId="11" xfId="0" applyFill="1" applyBorder="1" applyAlignment="1" applyProtection="1">
      <alignment horizontal="left" vertical="top" wrapText="1"/>
      <protection locked="0"/>
    </xf>
    <xf numFmtId="0" fontId="0" fillId="33" borderId="13" xfId="0" applyFill="1" applyBorder="1" applyAlignment="1" applyProtection="1">
      <alignment horizontal="left" vertical="top" wrapText="1"/>
      <protection locked="0"/>
    </xf>
    <xf numFmtId="0" fontId="0" fillId="33" borderId="14" xfId="0" applyFill="1" applyBorder="1" applyAlignment="1" applyProtection="1">
      <alignment horizontal="left" vertical="top" wrapText="1"/>
      <protection locked="0"/>
    </xf>
    <xf numFmtId="0" fontId="0" fillId="33" borderId="15" xfId="0" applyFill="1" applyBorder="1" applyAlignment="1" applyProtection="1">
      <alignment horizontal="left" vertical="top" wrapText="1"/>
      <protection locked="0"/>
    </xf>
    <xf numFmtId="0" fontId="0" fillId="33" borderId="16" xfId="0" applyFill="1" applyBorder="1" applyAlignment="1" applyProtection="1">
      <alignment horizontal="left" vertical="top" wrapText="1"/>
      <protection locked="0"/>
    </xf>
    <xf numFmtId="0" fontId="0" fillId="33" borderId="18" xfId="0" applyFill="1" applyBorder="1" applyAlignment="1" applyProtection="1">
      <alignment horizontal="left" vertical="top" wrapText="1"/>
      <protection locked="0"/>
    </xf>
    <xf numFmtId="0" fontId="36" fillId="0" borderId="19" xfId="0" applyFont="1" applyBorder="1" applyAlignment="1">
      <alignment horizontal="center"/>
    </xf>
    <xf numFmtId="0" fontId="36" fillId="0" borderId="28" xfId="0" applyFont="1" applyBorder="1" applyAlignment="1">
      <alignment horizontal="center"/>
    </xf>
    <xf numFmtId="0" fontId="36" fillId="0" borderId="20" xfId="0" applyFont="1" applyBorder="1" applyAlignment="1">
      <alignment horizontal="center"/>
    </xf>
    <xf numFmtId="0" fontId="36" fillId="0" borderId="19" xfId="0" applyFont="1" applyBorder="1" applyAlignment="1">
      <alignment horizontal="center" vertical="center"/>
    </xf>
    <xf numFmtId="0" fontId="36" fillId="0" borderId="28" xfId="0" applyFont="1" applyBorder="1" applyAlignment="1">
      <alignment horizontal="center" vertical="center"/>
    </xf>
    <xf numFmtId="0" fontId="36" fillId="0" borderId="20" xfId="0" applyFont="1" applyBorder="1" applyAlignment="1">
      <alignment horizontal="center" vertical="center"/>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0" xfId="0" applyFont="1" applyBorder="1" applyAlignment="1">
      <alignment horizontal="lef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34" fillId="0" borderId="19" xfId="0" applyFont="1" applyBorder="1" applyAlignment="1">
      <alignment horizontal="center"/>
    </xf>
    <xf numFmtId="0" fontId="34" fillId="0" borderId="28" xfId="0" applyFont="1" applyBorder="1" applyAlignment="1">
      <alignment horizontal="center"/>
    </xf>
    <xf numFmtId="0" fontId="34" fillId="0" borderId="20" xfId="0" applyFont="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1"/>
    <c:plotArea>
      <c:layout/>
      <c:scatterChart>
        <c:scatterStyle val="lineMarker"/>
        <c:varyColors val="0"/>
        <c:ser>
          <c:idx val="0"/>
          <c:order val="0"/>
          <c:tx>
            <c:v>Concentration</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Model!$C$22:$EA$22</c:f>
              <c:numCache>
                <c:formatCode>0.00</c:formatCode>
                <c:ptCount val="129"/>
              </c:numCache>
            </c:numRef>
          </c:xVal>
          <c:yVal>
            <c:numRef>
              <c:f>Model!$C$26:$CY$26</c:f>
              <c:numCache>
                <c:formatCode>0.0</c:formatCode>
                <c:ptCount val="101"/>
                <c:pt idx="0">
                  <c:v>0</c:v>
                </c:pt>
                <c:pt idx="1">
                  <c:v>0</c:v>
                </c:pt>
                <c:pt idx="2">
                  <c:v>0</c:v>
                </c:pt>
                <c:pt idx="3">
                  <c:v>0</c:v>
                </c:pt>
                <c:pt idx="4">
                  <c:v>0</c:v>
                </c:pt>
                <c:pt idx="5">
                  <c:v>0</c:v>
                </c:pt>
                <c:pt idx="6">
                  <c:v>0</c:v>
                </c:pt>
                <c:pt idx="7">
                  <c:v>0</c:v>
                </c:pt>
                <c:pt idx="8">
                  <c:v>0</c:v>
                </c:pt>
                <c:pt idx="9">
                  <c:v>0</c:v>
                </c:pt>
                <c:pt idx="10">
                  <c:v>0</c:v>
                </c:pt>
              </c:numCache>
            </c:numRef>
          </c:yVal>
          <c:smooth val="0"/>
          <c:extLst>
            <c:ext xmlns:c16="http://schemas.microsoft.com/office/drawing/2014/chart" uri="{C3380CC4-5D6E-409C-BE32-E72D297353CC}">
              <c16:uniqueId val="{00000000-0498-416B-909D-45AFC5510B1C}"/>
            </c:ext>
          </c:extLst>
        </c:ser>
        <c:dLbls>
          <c:showLegendKey val="0"/>
          <c:showVal val="0"/>
          <c:showCatName val="0"/>
          <c:showSerName val="0"/>
          <c:showPercent val="0"/>
          <c:showBubbleSize val="0"/>
        </c:dLbls>
        <c:axId val="191334856"/>
        <c:axId val="191334464"/>
      </c:scatterChart>
      <c:valAx>
        <c:axId val="191334856"/>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a:t>
                </a:r>
                <a:r>
                  <a:rPr lang="en-US" baseline="0"/>
                  <a:t> (mi)</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334464"/>
        <c:crosses val="autoZero"/>
        <c:crossBetween val="midCat"/>
      </c:valAx>
      <c:valAx>
        <c:axId val="19133446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Stream Concentration (ppb)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33485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1"/>
    <c:plotArea>
      <c:layout/>
      <c:scatterChart>
        <c:scatterStyle val="lineMarker"/>
        <c:varyColors val="0"/>
        <c:ser>
          <c:idx val="1"/>
          <c:order val="0"/>
          <c:tx>
            <c:v>Concentration</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Model!$C$24:$BQ$24</c:f>
              <c:numCache>
                <c:formatCode>0.00</c:formatCode>
                <c:ptCount val="67"/>
                <c:pt idx="0">
                  <c:v>0</c:v>
                </c:pt>
                <c:pt idx="1">
                  <c:v>0</c:v>
                </c:pt>
                <c:pt idx="2">
                  <c:v>0</c:v>
                </c:pt>
                <c:pt idx="3">
                  <c:v>0</c:v>
                </c:pt>
                <c:pt idx="4">
                  <c:v>0</c:v>
                </c:pt>
                <c:pt idx="5">
                  <c:v>0</c:v>
                </c:pt>
                <c:pt idx="6">
                  <c:v>0</c:v>
                </c:pt>
                <c:pt idx="7">
                  <c:v>0</c:v>
                </c:pt>
                <c:pt idx="8">
                  <c:v>0</c:v>
                </c:pt>
                <c:pt idx="9">
                  <c:v>0</c:v>
                </c:pt>
                <c:pt idx="10">
                  <c:v>0</c:v>
                </c:pt>
              </c:numCache>
            </c:numRef>
          </c:xVal>
          <c:yVal>
            <c:numRef>
              <c:f>Model!$C$26:$BO$26</c:f>
              <c:numCache>
                <c:formatCode>0.0</c:formatCode>
                <c:ptCount val="65"/>
                <c:pt idx="0">
                  <c:v>0</c:v>
                </c:pt>
                <c:pt idx="1">
                  <c:v>0</c:v>
                </c:pt>
                <c:pt idx="2">
                  <c:v>0</c:v>
                </c:pt>
                <c:pt idx="3">
                  <c:v>0</c:v>
                </c:pt>
                <c:pt idx="4">
                  <c:v>0</c:v>
                </c:pt>
                <c:pt idx="5">
                  <c:v>0</c:v>
                </c:pt>
                <c:pt idx="6">
                  <c:v>0</c:v>
                </c:pt>
                <c:pt idx="7">
                  <c:v>0</c:v>
                </c:pt>
                <c:pt idx="8">
                  <c:v>0</c:v>
                </c:pt>
                <c:pt idx="9">
                  <c:v>0</c:v>
                </c:pt>
                <c:pt idx="10">
                  <c:v>0</c:v>
                </c:pt>
              </c:numCache>
            </c:numRef>
          </c:yVal>
          <c:smooth val="0"/>
          <c:extLst>
            <c:ext xmlns:c16="http://schemas.microsoft.com/office/drawing/2014/chart" uri="{C3380CC4-5D6E-409C-BE32-E72D297353CC}">
              <c16:uniqueId val="{00000000-F56F-4343-9340-B8B2E1F714F7}"/>
            </c:ext>
          </c:extLst>
        </c:ser>
        <c:dLbls>
          <c:showLegendKey val="0"/>
          <c:showVal val="0"/>
          <c:showCatName val="0"/>
          <c:showSerName val="0"/>
          <c:showPercent val="0"/>
          <c:showBubbleSize val="0"/>
        </c:dLbls>
        <c:axId val="192462328"/>
        <c:axId val="192462720"/>
      </c:scatterChart>
      <c:valAx>
        <c:axId val="19246232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prstDash val="solid"/>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(days)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462720"/>
        <c:crosses val="autoZero"/>
        <c:crossBetween val="midCat"/>
      </c:valAx>
      <c:valAx>
        <c:axId val="19246272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Stream Concentration (ppb)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4623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1"/>
    <c:plotArea>
      <c:layout/>
      <c:scatterChart>
        <c:scatterStyle val="lineMarker"/>
        <c:varyColors val="0"/>
        <c:ser>
          <c:idx val="0"/>
          <c:order val="0"/>
          <c:tx>
            <c:v>Flow</c:v>
          </c:tx>
          <c:spPr>
            <a:ln w="19050" cap="rnd">
              <a:solidFill>
                <a:schemeClr val="accent2"/>
              </a:solidFill>
              <a:prstDash val="dash"/>
              <a:round/>
            </a:ln>
            <a:effectLst/>
          </c:spPr>
          <c:marker>
            <c:symbol val="circle"/>
            <c:size val="5"/>
            <c:spPr>
              <a:solidFill>
                <a:schemeClr val="accent2"/>
              </a:solidFill>
              <a:ln w="9525">
                <a:solidFill>
                  <a:schemeClr val="accent2">
                    <a:alpha val="99000"/>
                  </a:schemeClr>
                </a:solidFill>
              </a:ln>
              <a:effectLst/>
            </c:spPr>
          </c:marker>
          <c:xVal>
            <c:numRef>
              <c:f>Model!$C$22:$XFD$22</c:f>
              <c:numCache>
                <c:formatCode>0.00</c:formatCode>
                <c:ptCount val="16382"/>
              </c:numCache>
            </c:numRef>
          </c:xVal>
          <c:yVal>
            <c:numRef>
              <c:f>Model!$C$25:$XFD$25</c:f>
              <c:numCache>
                <c:formatCode>0.00</c:formatCode>
                <c:ptCount val="16382"/>
                <c:pt idx="0">
                  <c:v>0</c:v>
                </c:pt>
                <c:pt idx="1">
                  <c:v>0</c:v>
                </c:pt>
                <c:pt idx="2">
                  <c:v>0</c:v>
                </c:pt>
                <c:pt idx="3">
                  <c:v>0</c:v>
                </c:pt>
                <c:pt idx="4">
                  <c:v>0</c:v>
                </c:pt>
                <c:pt idx="5">
                  <c:v>0</c:v>
                </c:pt>
                <c:pt idx="6">
                  <c:v>0</c:v>
                </c:pt>
                <c:pt idx="7">
                  <c:v>0</c:v>
                </c:pt>
                <c:pt idx="8">
                  <c:v>0</c:v>
                </c:pt>
                <c:pt idx="9">
                  <c:v>0</c:v>
                </c:pt>
                <c:pt idx="10">
                  <c:v>0</c:v>
                </c:pt>
              </c:numCache>
            </c:numRef>
          </c:yVal>
          <c:smooth val="0"/>
          <c:extLst>
            <c:ext xmlns:c16="http://schemas.microsoft.com/office/drawing/2014/chart" uri="{C3380CC4-5D6E-409C-BE32-E72D297353CC}">
              <c16:uniqueId val="{00000000-9BAB-4F0D-9DB9-92E460CAD4C8}"/>
            </c:ext>
          </c:extLst>
        </c:ser>
        <c:dLbls>
          <c:showLegendKey val="0"/>
          <c:showVal val="0"/>
          <c:showCatName val="0"/>
          <c:showSerName val="0"/>
          <c:showPercent val="0"/>
          <c:showBubbleSize val="0"/>
        </c:dLbls>
        <c:axId val="192463504"/>
        <c:axId val="192463896"/>
      </c:scatterChart>
      <c:valAx>
        <c:axId val="192463504"/>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prstDash val="solid"/>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a:t>
                </a:r>
                <a:r>
                  <a:rPr lang="en-US" baseline="0"/>
                  <a:t> (mi</a:t>
                </a:r>
                <a:r>
                  <a:rPr lang="en-US"/>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463896"/>
        <c:crosses val="autoZero"/>
        <c:crossBetween val="midCat"/>
      </c:valAx>
      <c:valAx>
        <c:axId val="1924638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Stream Flow (cfs)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4635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1"/>
    <c:plotArea>
      <c:layout/>
      <c:scatterChart>
        <c:scatterStyle val="lineMarker"/>
        <c:varyColors val="0"/>
        <c:ser>
          <c:idx val="1"/>
          <c:order val="0"/>
          <c:spPr>
            <a:ln w="19050" cap="rnd">
              <a:solidFill>
                <a:schemeClr val="accent2"/>
              </a:solidFill>
              <a:round/>
            </a:ln>
            <a:effectLst/>
          </c:spPr>
          <c:marker>
            <c:symbol val="none"/>
          </c:marker>
          <c:xVal>
            <c:numRef>
              <c:f>Model!$C$22:$XFD$22</c:f>
              <c:numCache>
                <c:formatCode>0.00</c:formatCode>
                <c:ptCount val="16382"/>
              </c:numCache>
            </c:numRef>
          </c:xVal>
          <c:yVal>
            <c:numRef>
              <c:f>Model!$C$24:$XFD$24</c:f>
              <c:numCache>
                <c:formatCode>0.00</c:formatCode>
                <c:ptCount val="16382"/>
                <c:pt idx="0">
                  <c:v>0</c:v>
                </c:pt>
                <c:pt idx="1">
                  <c:v>0</c:v>
                </c:pt>
                <c:pt idx="2">
                  <c:v>0</c:v>
                </c:pt>
                <c:pt idx="3">
                  <c:v>0</c:v>
                </c:pt>
                <c:pt idx="4">
                  <c:v>0</c:v>
                </c:pt>
                <c:pt idx="5">
                  <c:v>0</c:v>
                </c:pt>
                <c:pt idx="6">
                  <c:v>0</c:v>
                </c:pt>
                <c:pt idx="7">
                  <c:v>0</c:v>
                </c:pt>
                <c:pt idx="8">
                  <c:v>0</c:v>
                </c:pt>
                <c:pt idx="9">
                  <c:v>0</c:v>
                </c:pt>
                <c:pt idx="10">
                  <c:v>0</c:v>
                </c:pt>
              </c:numCache>
            </c:numRef>
          </c:yVal>
          <c:smooth val="0"/>
          <c:extLst>
            <c:ext xmlns:c16="http://schemas.microsoft.com/office/drawing/2014/chart" uri="{C3380CC4-5D6E-409C-BE32-E72D297353CC}">
              <c16:uniqueId val="{00000000-F09D-41DD-8D54-DE5BDF3AFE08}"/>
            </c:ext>
          </c:extLst>
        </c:ser>
        <c:dLbls>
          <c:showLegendKey val="0"/>
          <c:showVal val="0"/>
          <c:showCatName val="0"/>
          <c:showSerName val="0"/>
          <c:showPercent val="0"/>
          <c:showBubbleSize val="0"/>
        </c:dLbls>
        <c:axId val="192464680"/>
        <c:axId val="192465072"/>
      </c:scatterChart>
      <c:valAx>
        <c:axId val="19246468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a:t>
                </a:r>
                <a:r>
                  <a:rPr lang="en-US" baseline="0"/>
                  <a:t> (mi)</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465072"/>
        <c:crosses val="autoZero"/>
        <c:crossBetween val="midCat"/>
      </c:valAx>
      <c:valAx>
        <c:axId val="19246507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Travel</a:t>
                </a:r>
                <a:r>
                  <a:rPr lang="en-US" baseline="0"/>
                  <a:t> Time (days)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4646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sheetViews>
    <sheetView zoomScale="80" workbookViewId="0" zoomToFit="1"/>
  </sheetViews>
  <sheetProtection algorithmName="SHA-512" hashValue="E6m/WUtwJ7Lf3YGshul1dQN00Pzi06Mx3iF6GDUi1KhJz1TrYRoTOJrffHnAUEs2SazUGNfzqKnhvNbdRJwSxg==" saltValue="jrwTurpUvmcITCHCa0CMcg==" spinCount="100000" content="1" objects="1"/>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80" workbookViewId="0" zoomToFit="1"/>
  </sheetViews>
  <sheetProtection algorithmName="SHA-512" hashValue="qhVuK6XAhfXLXxlJ5GnqsTgchGfypr9ganEopmwEer97NPLp87LTfQCrDv6/0kE7OTiyYz1pKWGs/I3LGLh58Q==" saltValue="+81L2zULVz9oE9DXaKaESw==" spinCount="100000" content="1" objects="1"/>
  <pageMargins left="0.7" right="0.7" top="0.75" bottom="0.75"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80" workbookViewId="0" zoomToFit="1"/>
  </sheetViews>
  <sheetProtection algorithmName="SHA-512" hashValue="7T7vlJSqlhPoNH6//ZCovaq8TLvKCes/50/yf45GJENKJRXg72YrnOCre23xBy/s/k2xNGT2jvmW/zhw+c1a0Q==" saltValue="3zhCsjGCCmSHd3v8TUYm3Q==" spinCount="100000" content="1" objects="1"/>
  <pageMargins left="0.7" right="0.7" top="0.75" bottom="0.75" header="0.3" footer="0.3"/>
  <pageSetup orientation="landscape" r:id="rId1"/>
  <drawing r:id="rId2"/>
</chartsheet>
</file>

<file path=xl/chartsheets/sheet4.xml><?xml version="1.0" encoding="utf-8"?>
<chartsheet xmlns="http://schemas.openxmlformats.org/spreadsheetml/2006/main" xmlns:r="http://schemas.openxmlformats.org/officeDocument/2006/relationships">
  <sheetPr/>
  <sheetViews>
    <sheetView zoomScale="80" workbookViewId="0" zoomToFit="1"/>
  </sheetViews>
  <sheetProtection algorithmName="SHA-512" hashValue="dL17dGE7BqjHjO0q6r7FcVOncOQskkjBA+KNHVqxJPRGVoKFdP1EKs1NmHFTHeO3zvd+XDTfAvW8XoR0cJwDsQ==" saltValue="2SvU4rG6J/gqw10zXp312Q==" spinCount="100000" content="1" objects="1"/>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0</xdr:row>
      <xdr:rowOff>19050</xdr:rowOff>
    </xdr:from>
    <xdr:to>
      <xdr:col>9</xdr:col>
      <xdr:colOff>409575</xdr:colOff>
      <xdr:row>7</xdr:row>
      <xdr:rowOff>269273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 y="19050"/>
          <a:ext cx="5029200" cy="15837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waterwatch.usgs.gov/?m=real&amp;r=ny" TargetMode="External"/><Relationship Id="rId7" Type="http://schemas.openxmlformats.org/officeDocument/2006/relationships/vmlDrawing" Target="../drawings/vmlDrawing2.vml"/><Relationship Id="rId2" Type="http://schemas.openxmlformats.org/officeDocument/2006/relationships/hyperlink" Target="http://waterdata.usgs.gov/ny/nwis/rt" TargetMode="External"/><Relationship Id="rId1" Type="http://schemas.openxmlformats.org/officeDocument/2006/relationships/hyperlink" Target="http://archive.org/details/usgswaterresourcesnewyork-nydec_bull_74" TargetMode="External"/><Relationship Id="rId6" Type="http://schemas.openxmlformats.org/officeDocument/2006/relationships/printerSettings" Target="../printerSettings/printerSettings3.bin"/><Relationship Id="rId5" Type="http://schemas.openxmlformats.org/officeDocument/2006/relationships/hyperlink" Target="https://water.usgs.gov/osw/streamstats/Version4UserInstructions-20170928.pdf" TargetMode="External"/><Relationship Id="rId4" Type="http://schemas.openxmlformats.org/officeDocument/2006/relationships/hyperlink" Target="https://water.usgs.gov/osw/streamstat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aterwatch.usgs.gov/?m=real&amp;r=ny" TargetMode="External"/><Relationship Id="rId2" Type="http://schemas.openxmlformats.org/officeDocument/2006/relationships/hyperlink" Target="http://waterdata.usgs.gov/ny/nwis/rt" TargetMode="External"/><Relationship Id="rId1" Type="http://schemas.openxmlformats.org/officeDocument/2006/relationships/hyperlink" Target="http://archive.org/details/usgswaterresourcesnewyork-nydec_bull_74" TargetMode="External"/><Relationship Id="rId6" Type="http://schemas.openxmlformats.org/officeDocument/2006/relationships/printerSettings" Target="../printerSettings/printerSettings8.bin"/><Relationship Id="rId5" Type="http://schemas.openxmlformats.org/officeDocument/2006/relationships/hyperlink" Target="https://water.usgs.gov/osw/streamstats/Version4UserInstructions-20170928.pdf" TargetMode="External"/><Relationship Id="rId4" Type="http://schemas.openxmlformats.org/officeDocument/2006/relationships/hyperlink" Target="https://water.usgs.gov/osw/streamsta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41"/>
  <sheetViews>
    <sheetView showGridLines="0" tabSelected="1" zoomScaleNormal="100" workbookViewId="0"/>
  </sheetViews>
  <sheetFormatPr defaultRowHeight="15" x14ac:dyDescent="0.25"/>
  <sheetData>
    <row r="8" spans="1:10" ht="30.75" customHeight="1" x14ac:dyDescent="0.25"/>
    <row r="9" spans="1:10" ht="18.75" x14ac:dyDescent="0.3">
      <c r="F9" s="17" t="s">
        <v>204</v>
      </c>
    </row>
    <row r="10" spans="1:10" x14ac:dyDescent="0.25">
      <c r="F10" s="15" t="s">
        <v>217</v>
      </c>
    </row>
    <row r="13" spans="1:10" ht="15.75" thickBot="1" x14ac:dyDescent="0.3"/>
    <row r="14" spans="1:10" ht="15.75" x14ac:dyDescent="0.3">
      <c r="A14" s="2"/>
      <c r="B14" s="3"/>
      <c r="C14" s="4"/>
      <c r="D14" s="4"/>
      <c r="E14" s="4"/>
      <c r="F14" s="4"/>
      <c r="G14" s="4"/>
      <c r="H14" s="4"/>
      <c r="I14" s="4"/>
      <c r="J14" s="5"/>
    </row>
    <row r="15" spans="1:10" ht="21" x14ac:dyDescent="0.35">
      <c r="B15" s="6"/>
      <c r="C15" s="104" t="s">
        <v>4</v>
      </c>
      <c r="D15" s="104"/>
      <c r="E15" s="104"/>
      <c r="F15" s="104"/>
      <c r="G15" s="104"/>
      <c r="H15" s="104"/>
      <c r="I15" s="104"/>
      <c r="J15" s="7"/>
    </row>
    <row r="16" spans="1:10" x14ac:dyDescent="0.25">
      <c r="B16" s="6"/>
      <c r="C16" s="1" t="s">
        <v>5</v>
      </c>
      <c r="D16" s="1" t="s">
        <v>45</v>
      </c>
      <c r="E16" s="1"/>
      <c r="F16" s="1"/>
      <c r="G16" s="1"/>
      <c r="H16" s="1"/>
      <c r="I16" s="1"/>
      <c r="J16" s="7"/>
    </row>
    <row r="17" spans="2:10" x14ac:dyDescent="0.25">
      <c r="B17" s="6"/>
      <c r="C17" s="1" t="s">
        <v>12</v>
      </c>
      <c r="D17" s="1" t="s">
        <v>7</v>
      </c>
      <c r="E17" s="1"/>
      <c r="F17" s="1"/>
      <c r="G17" s="1"/>
      <c r="H17" s="1"/>
      <c r="I17" s="1"/>
      <c r="J17" s="7"/>
    </row>
    <row r="18" spans="2:10" x14ac:dyDescent="0.25">
      <c r="B18" s="6"/>
      <c r="C18" s="8" t="s">
        <v>13</v>
      </c>
      <c r="D18" s="1" t="s">
        <v>8</v>
      </c>
      <c r="E18" s="1"/>
      <c r="F18" s="1"/>
      <c r="G18" s="1"/>
      <c r="H18" s="1"/>
      <c r="I18" s="1"/>
      <c r="J18" s="7"/>
    </row>
    <row r="19" spans="2:10" x14ac:dyDescent="0.25">
      <c r="B19" s="6"/>
      <c r="C19" s="8" t="s">
        <v>14</v>
      </c>
      <c r="D19" s="8" t="s">
        <v>9</v>
      </c>
      <c r="E19" s="1"/>
      <c r="F19" s="1"/>
      <c r="G19" s="1"/>
      <c r="H19" s="1"/>
      <c r="I19" s="1"/>
      <c r="J19" s="7"/>
    </row>
    <row r="20" spans="2:10" x14ac:dyDescent="0.25">
      <c r="B20" s="6"/>
      <c r="C20" s="8" t="s">
        <v>15</v>
      </c>
      <c r="D20" s="8" t="s">
        <v>11</v>
      </c>
      <c r="E20" s="1"/>
      <c r="F20" s="1"/>
      <c r="G20" s="1"/>
      <c r="H20" s="1"/>
      <c r="I20" s="1"/>
      <c r="J20" s="7"/>
    </row>
    <row r="21" spans="2:10" x14ac:dyDescent="0.25">
      <c r="B21" s="6"/>
      <c r="C21" s="8" t="s">
        <v>16</v>
      </c>
      <c r="D21" s="8" t="s">
        <v>10</v>
      </c>
      <c r="E21" s="1"/>
      <c r="F21" s="1"/>
      <c r="G21" s="1"/>
      <c r="H21" s="1"/>
      <c r="I21" s="1"/>
      <c r="J21" s="7"/>
    </row>
    <row r="22" spans="2:10" x14ac:dyDescent="0.25">
      <c r="B22" s="6"/>
      <c r="C22" s="8"/>
      <c r="D22" s="1"/>
      <c r="E22" s="1"/>
      <c r="F22" s="1"/>
      <c r="G22" s="1"/>
      <c r="H22" s="1"/>
      <c r="I22" s="1"/>
      <c r="J22" s="7"/>
    </row>
    <row r="23" spans="2:10" ht="15.75" thickBot="1" x14ac:dyDescent="0.3">
      <c r="B23" s="105" t="s">
        <v>46</v>
      </c>
      <c r="C23" s="106"/>
      <c r="D23" s="106"/>
      <c r="E23" s="106"/>
      <c r="F23" s="106"/>
      <c r="G23" s="106"/>
      <c r="H23" s="106"/>
      <c r="I23" s="106"/>
      <c r="J23" s="107"/>
    </row>
    <row r="24" spans="2:10" x14ac:dyDescent="0.25">
      <c r="B24" s="1"/>
      <c r="C24" s="1"/>
      <c r="D24" s="1"/>
      <c r="E24" s="1"/>
      <c r="F24" s="1"/>
      <c r="G24" s="1"/>
      <c r="H24" s="1"/>
      <c r="I24" s="1"/>
      <c r="J24" s="1"/>
    </row>
    <row r="25" spans="2:10" x14ac:dyDescent="0.25">
      <c r="B25" s="16" t="s">
        <v>41</v>
      </c>
      <c r="C25" s="1"/>
      <c r="D25" s="1"/>
      <c r="E25" s="1"/>
      <c r="F25" s="1"/>
      <c r="G25" s="1"/>
      <c r="H25" s="1"/>
      <c r="I25" s="1"/>
      <c r="J25" s="1"/>
    </row>
    <row r="26" spans="2:10" ht="164.25" customHeight="1" x14ac:dyDescent="0.25">
      <c r="B26" s="108" t="s">
        <v>205</v>
      </c>
      <c r="C26" s="108"/>
      <c r="D26" s="108"/>
      <c r="E26" s="108"/>
      <c r="F26" s="108"/>
      <c r="G26" s="108"/>
      <c r="H26" s="108"/>
      <c r="I26" s="108"/>
      <c r="J26" s="108"/>
    </row>
    <row r="27" spans="2:10" x14ac:dyDescent="0.25">
      <c r="B27" s="1"/>
      <c r="C27" s="1"/>
      <c r="D27" s="1"/>
      <c r="E27" s="1"/>
      <c r="F27" s="1"/>
      <c r="G27" s="1"/>
      <c r="H27" s="1"/>
      <c r="I27" s="1"/>
      <c r="J27" s="1"/>
    </row>
    <row r="28" spans="2:10" x14ac:dyDescent="0.25">
      <c r="B28" s="1"/>
      <c r="C28" s="1"/>
      <c r="D28" s="1"/>
      <c r="E28" s="1"/>
      <c r="F28" s="1"/>
      <c r="G28" s="1"/>
      <c r="H28" s="1"/>
      <c r="I28" s="1"/>
      <c r="J28" s="1"/>
    </row>
    <row r="29" spans="2:10" x14ac:dyDescent="0.25">
      <c r="B29" s="1"/>
      <c r="C29" s="1"/>
      <c r="D29" s="1"/>
      <c r="E29" s="1"/>
      <c r="F29" s="1"/>
      <c r="G29" s="1"/>
      <c r="H29" s="1"/>
      <c r="I29" s="1"/>
      <c r="J29" s="1"/>
    </row>
    <row r="30" spans="2:10" x14ac:dyDescent="0.25">
      <c r="B30" s="1"/>
      <c r="C30" s="1"/>
      <c r="D30" s="1"/>
      <c r="E30" s="1"/>
      <c r="F30" s="1"/>
      <c r="G30" s="1"/>
      <c r="H30" s="1"/>
      <c r="I30" s="1"/>
      <c r="J30" s="1"/>
    </row>
    <row r="31" spans="2:10" x14ac:dyDescent="0.25">
      <c r="B31" s="1"/>
      <c r="C31" s="1"/>
      <c r="D31" s="1"/>
      <c r="E31" s="1"/>
      <c r="F31" s="1"/>
      <c r="G31" s="1"/>
      <c r="H31" s="1"/>
      <c r="I31" s="1"/>
      <c r="J31" s="1"/>
    </row>
    <row r="32" spans="2:10" x14ac:dyDescent="0.25">
      <c r="B32" s="1"/>
      <c r="C32" s="1"/>
      <c r="D32" s="1"/>
      <c r="E32" s="1"/>
      <c r="F32" s="1"/>
      <c r="G32" s="1"/>
      <c r="H32" s="1"/>
      <c r="I32" s="1"/>
      <c r="J32" s="1"/>
    </row>
    <row r="33" spans="2:10" x14ac:dyDescent="0.25">
      <c r="B33" s="1"/>
      <c r="C33" s="1"/>
      <c r="D33" s="1"/>
      <c r="E33" s="1"/>
      <c r="F33" s="1"/>
      <c r="G33" s="1"/>
      <c r="H33" s="1"/>
      <c r="I33" s="1"/>
      <c r="J33" s="1"/>
    </row>
    <row r="34" spans="2:10" x14ac:dyDescent="0.25">
      <c r="B34" s="1"/>
      <c r="C34" s="1"/>
      <c r="D34" s="1"/>
      <c r="E34" s="1"/>
      <c r="F34" s="1"/>
      <c r="G34" s="1"/>
      <c r="H34" s="1"/>
      <c r="I34" s="1"/>
      <c r="J34" s="1"/>
    </row>
    <row r="35" spans="2:10" x14ac:dyDescent="0.25">
      <c r="B35" s="1"/>
      <c r="C35" s="1"/>
      <c r="D35" s="1"/>
      <c r="E35" s="1"/>
      <c r="F35" s="1"/>
      <c r="G35" s="1"/>
      <c r="H35" s="1"/>
      <c r="I35" s="1"/>
      <c r="J35" s="1"/>
    </row>
    <row r="36" spans="2:10" x14ac:dyDescent="0.25">
      <c r="B36" s="1"/>
      <c r="C36" s="1"/>
      <c r="D36" s="1"/>
      <c r="E36" s="1"/>
      <c r="F36" s="1"/>
      <c r="G36" s="1"/>
      <c r="H36" s="1"/>
      <c r="I36" s="1"/>
      <c r="J36" s="1"/>
    </row>
    <row r="37" spans="2:10" x14ac:dyDescent="0.25">
      <c r="B37" s="1"/>
      <c r="C37" s="1"/>
      <c r="D37" s="1"/>
      <c r="E37" s="1"/>
      <c r="F37" s="1"/>
      <c r="G37" s="1"/>
      <c r="H37" s="1"/>
      <c r="I37" s="1"/>
      <c r="J37" s="1"/>
    </row>
    <row r="38" spans="2:10" x14ac:dyDescent="0.25">
      <c r="B38" s="1"/>
      <c r="C38" s="1"/>
      <c r="D38" s="1"/>
      <c r="E38" s="1"/>
      <c r="F38" s="1"/>
      <c r="G38" s="1"/>
      <c r="H38" s="1"/>
      <c r="I38" s="1"/>
      <c r="J38" s="1"/>
    </row>
    <row r="39" spans="2:10" x14ac:dyDescent="0.25">
      <c r="B39" s="1"/>
      <c r="C39" s="1"/>
      <c r="D39" s="1"/>
      <c r="E39" s="1"/>
      <c r="F39" s="1"/>
      <c r="G39" s="1"/>
      <c r="H39" s="1"/>
      <c r="I39" s="1"/>
      <c r="J39" s="1"/>
    </row>
    <row r="40" spans="2:10" x14ac:dyDescent="0.25">
      <c r="B40" s="1"/>
      <c r="C40" s="1"/>
      <c r="D40" s="1"/>
      <c r="E40" s="1"/>
      <c r="F40" s="1"/>
      <c r="G40" s="1"/>
      <c r="H40" s="1"/>
      <c r="I40" s="1"/>
      <c r="J40" s="1"/>
    </row>
    <row r="41" spans="2:10" x14ac:dyDescent="0.25">
      <c r="B41" s="1"/>
      <c r="C41" s="1"/>
      <c r="D41" s="1"/>
      <c r="E41" s="1"/>
      <c r="F41" s="1"/>
      <c r="G41" s="1"/>
      <c r="H41" s="1"/>
      <c r="I41" s="1"/>
      <c r="J41" s="1"/>
    </row>
  </sheetData>
  <sheetProtection algorithmName="SHA-512" hashValue="o5nUAU68oy9WmD9qIV/qSpmBpPsh5GERnpK0GLJDoG6lea6yqF9AbxaKCS2YF3mPHbAmkPyk0L+POsZSvOTOOg==" saltValue="iDVhBMA1bMZpuSjSZmT+zg==" spinCount="100000" sheet="1" formatCells="0" formatColumns="0" formatRows="0" insertColumns="0" insertRows="0" insertHyperlinks="0" deleteColumns="0" deleteRows="0" sort="0" autoFilter="0" pivotTables="0"/>
  <mergeCells count="3">
    <mergeCell ref="C15:I15"/>
    <mergeCell ref="B23:J23"/>
    <mergeCell ref="B26:J26"/>
  </mergeCells>
  <hyperlinks>
    <hyperlink ref="B23:J23" location="HELP!A1" display="See HELP sheet for more detailed information"/>
  </hyperlinks>
  <printOptions horizontalCentered="1" verticalCentered="1"/>
  <pageMargins left="0.7" right="0.7" top="0.75" bottom="0.75" header="0.3" footer="0.3"/>
  <pageSetup scale="9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C37"/>
  <sheetViews>
    <sheetView showGridLines="0" zoomScale="90" zoomScaleNormal="90" workbookViewId="0">
      <selection activeCell="C5" sqref="C5"/>
    </sheetView>
  </sheetViews>
  <sheetFormatPr defaultRowHeight="15" x14ac:dyDescent="0.25"/>
  <cols>
    <col min="1" max="1" width="2.28515625" customWidth="1"/>
    <col min="2" max="2" width="63.42578125" customWidth="1"/>
    <col min="3" max="3" width="54.5703125" customWidth="1"/>
    <col min="4" max="4" width="3.140625" customWidth="1"/>
    <col min="5" max="5" width="22.7109375" bestFit="1" customWidth="1"/>
    <col min="7" max="7" width="12.28515625" customWidth="1"/>
    <col min="8" max="8" width="12.5703125" customWidth="1"/>
    <col min="9" max="9" width="12.140625" bestFit="1" customWidth="1"/>
    <col min="10" max="10" width="10.5703125" bestFit="1" customWidth="1"/>
    <col min="28" max="28" width="21.28515625" bestFit="1" customWidth="1"/>
    <col min="29" max="29" width="9.140625" customWidth="1"/>
  </cols>
  <sheetData>
    <row r="1" spans="2:29" ht="15.75" thickBot="1" x14ac:dyDescent="0.3">
      <c r="AB1" t="s">
        <v>52</v>
      </c>
      <c r="AC1" t="s">
        <v>56</v>
      </c>
    </row>
    <row r="2" spans="2:29" ht="32.25" customHeight="1" thickBot="1" x14ac:dyDescent="0.3">
      <c r="B2" s="28" t="s">
        <v>168</v>
      </c>
      <c r="C2" s="51"/>
      <c r="E2" s="92" t="s">
        <v>1</v>
      </c>
      <c r="AB2" s="18" t="s">
        <v>47</v>
      </c>
      <c r="AC2">
        <v>7.5</v>
      </c>
    </row>
    <row r="3" spans="2:29" ht="32.25" customHeight="1" x14ac:dyDescent="0.25">
      <c r="B3" s="24" t="s">
        <v>169</v>
      </c>
      <c r="C3" s="13"/>
      <c r="E3" s="93" t="s">
        <v>2</v>
      </c>
      <c r="AB3" s="18" t="s">
        <v>48</v>
      </c>
      <c r="AC3">
        <v>28</v>
      </c>
    </row>
    <row r="4" spans="2:29" ht="32.25" customHeight="1" x14ac:dyDescent="0.25">
      <c r="B4" s="24" t="s">
        <v>170</v>
      </c>
      <c r="C4" s="13"/>
      <c r="E4" s="99" t="s">
        <v>3</v>
      </c>
      <c r="AB4" s="18" t="s">
        <v>57</v>
      </c>
      <c r="AC4">
        <v>7</v>
      </c>
    </row>
    <row r="5" spans="2:29" ht="32.25" customHeight="1" thickBot="1" x14ac:dyDescent="0.3">
      <c r="B5" s="24" t="s">
        <v>171</v>
      </c>
      <c r="C5" s="20"/>
      <c r="E5" s="100" t="s">
        <v>157</v>
      </c>
      <c r="AB5" s="18" t="s">
        <v>49</v>
      </c>
      <c r="AC5">
        <v>15</v>
      </c>
    </row>
    <row r="6" spans="2:29" ht="32.25" customHeight="1" x14ac:dyDescent="0.25">
      <c r="B6" s="24" t="s">
        <v>172</v>
      </c>
      <c r="C6" s="13"/>
      <c r="AB6" s="18" t="s">
        <v>50</v>
      </c>
      <c r="AC6">
        <v>14</v>
      </c>
    </row>
    <row r="7" spans="2:29" ht="32.25" customHeight="1" x14ac:dyDescent="0.25">
      <c r="B7" s="24" t="s">
        <v>173</v>
      </c>
      <c r="C7" s="14"/>
      <c r="AB7" s="18" t="s">
        <v>51</v>
      </c>
      <c r="AC7" s="19">
        <f>1/24</f>
        <v>4.1666666666666664E-2</v>
      </c>
    </row>
    <row r="8" spans="2:29" ht="32.25" customHeight="1" x14ac:dyDescent="0.25">
      <c r="B8" s="24" t="s">
        <v>174</v>
      </c>
      <c r="C8" s="13"/>
      <c r="AB8" s="18" t="s">
        <v>59</v>
      </c>
      <c r="AC8">
        <v>1</v>
      </c>
    </row>
    <row r="9" spans="2:29" ht="32.25" customHeight="1" x14ac:dyDescent="0.25">
      <c r="B9" s="24" t="s">
        <v>175</v>
      </c>
      <c r="C9" s="13"/>
      <c r="AB9" s="31" t="s">
        <v>58</v>
      </c>
      <c r="AC9">
        <v>3</v>
      </c>
    </row>
    <row r="10" spans="2:29" ht="32.25" customHeight="1" x14ac:dyDescent="0.25">
      <c r="B10" s="24" t="s">
        <v>207</v>
      </c>
      <c r="C10" s="13"/>
      <c r="AB10" s="31" t="s">
        <v>206</v>
      </c>
      <c r="AC10">
        <v>20</v>
      </c>
    </row>
    <row r="11" spans="2:29" ht="32.25" customHeight="1" x14ac:dyDescent="0.25">
      <c r="B11" s="24" t="s">
        <v>176</v>
      </c>
      <c r="C11" s="13"/>
      <c r="AB11" s="18" t="s">
        <v>218</v>
      </c>
      <c r="AC11">
        <v>3</v>
      </c>
    </row>
    <row r="12" spans="2:29" ht="32.25" customHeight="1" x14ac:dyDescent="0.25">
      <c r="B12" s="24" t="s">
        <v>216</v>
      </c>
      <c r="C12" s="13"/>
      <c r="AB12" s="18" t="s">
        <v>228</v>
      </c>
      <c r="AC12">
        <v>2.5</v>
      </c>
    </row>
    <row r="13" spans="2:29" ht="32.25" customHeight="1" thickBot="1" x14ac:dyDescent="0.3">
      <c r="B13" s="24" t="s">
        <v>212</v>
      </c>
      <c r="C13" s="14"/>
    </row>
    <row r="14" spans="2:29" ht="62.25" customHeight="1" thickBot="1" x14ac:dyDescent="0.3">
      <c r="B14" s="111" t="s">
        <v>213</v>
      </c>
      <c r="C14" s="112"/>
    </row>
    <row r="15" spans="2:29" x14ac:dyDescent="0.25">
      <c r="B15" s="113"/>
      <c r="C15" s="114"/>
    </row>
    <row r="16" spans="2:29" x14ac:dyDescent="0.25">
      <c r="B16" s="115"/>
      <c r="C16" s="116"/>
    </row>
    <row r="17" spans="2:3" x14ac:dyDescent="0.25">
      <c r="B17" s="115"/>
      <c r="C17" s="116"/>
    </row>
    <row r="18" spans="2:3" x14ac:dyDescent="0.25">
      <c r="B18" s="115"/>
      <c r="C18" s="116"/>
    </row>
    <row r="19" spans="2:3" x14ac:dyDescent="0.25">
      <c r="B19" s="115"/>
      <c r="C19" s="116"/>
    </row>
    <row r="20" spans="2:3" ht="23.25" customHeight="1" thickBot="1" x14ac:dyDescent="0.3">
      <c r="B20" s="117"/>
      <c r="C20" s="118"/>
    </row>
    <row r="21" spans="2:3" x14ac:dyDescent="0.25">
      <c r="B21" s="1"/>
      <c r="C21" s="1"/>
    </row>
    <row r="22" spans="2:3" ht="18.75" x14ac:dyDescent="0.3">
      <c r="B22" s="32" t="s">
        <v>158</v>
      </c>
      <c r="C22" s="1"/>
    </row>
    <row r="23" spans="2:3" ht="9.75" customHeight="1" x14ac:dyDescent="0.3">
      <c r="B23" s="33"/>
      <c r="C23" s="1"/>
    </row>
    <row r="24" spans="2:3" ht="18.75" x14ac:dyDescent="0.3">
      <c r="B24" s="32" t="s">
        <v>159</v>
      </c>
      <c r="C24" s="1"/>
    </row>
    <row r="25" spans="2:3" ht="18.75" x14ac:dyDescent="0.3">
      <c r="B25" s="32" t="s">
        <v>160</v>
      </c>
      <c r="C25" s="1"/>
    </row>
    <row r="26" spans="2:3" ht="18.75" x14ac:dyDescent="0.3">
      <c r="B26" s="32" t="s">
        <v>161</v>
      </c>
      <c r="C26" s="1"/>
    </row>
    <row r="27" spans="2:3" ht="90.6" customHeight="1" x14ac:dyDescent="0.3">
      <c r="B27" s="110" t="s">
        <v>162</v>
      </c>
      <c r="C27" s="110"/>
    </row>
    <row r="28" spans="2:3" ht="18.75" x14ac:dyDescent="0.3">
      <c r="B28" s="32" t="s">
        <v>163</v>
      </c>
    </row>
    <row r="29" spans="2:3" ht="20.45" customHeight="1" x14ac:dyDescent="0.3">
      <c r="B29" s="32" t="s">
        <v>164</v>
      </c>
    </row>
    <row r="30" spans="2:3" ht="22.15" customHeight="1" x14ac:dyDescent="0.3">
      <c r="B30" s="32" t="s">
        <v>165</v>
      </c>
    </row>
    <row r="31" spans="2:3" ht="37.9" customHeight="1" x14ac:dyDescent="0.3">
      <c r="B31" s="110" t="s">
        <v>227</v>
      </c>
      <c r="C31" s="110"/>
    </row>
    <row r="32" spans="2:3" ht="37.9" customHeight="1" x14ac:dyDescent="0.3">
      <c r="B32" s="110" t="s">
        <v>226</v>
      </c>
      <c r="C32" s="110"/>
    </row>
    <row r="33" spans="2:3" ht="38.25" customHeight="1" x14ac:dyDescent="0.3">
      <c r="B33" s="109" t="s">
        <v>166</v>
      </c>
      <c r="C33" s="109"/>
    </row>
    <row r="34" spans="2:3" ht="36" customHeight="1" x14ac:dyDescent="0.3">
      <c r="B34" s="110" t="s">
        <v>167</v>
      </c>
      <c r="C34" s="110"/>
    </row>
    <row r="35" spans="2:3" ht="72.599999999999994" customHeight="1" x14ac:dyDescent="0.3">
      <c r="B35" s="110" t="s">
        <v>224</v>
      </c>
      <c r="C35" s="110"/>
    </row>
    <row r="36" spans="2:3" ht="37.9" customHeight="1" x14ac:dyDescent="0.3">
      <c r="B36" s="110" t="s">
        <v>214</v>
      </c>
      <c r="C36" s="110"/>
    </row>
    <row r="37" spans="2:3" ht="18.75" x14ac:dyDescent="0.3">
      <c r="B37" s="32" t="s">
        <v>215</v>
      </c>
    </row>
  </sheetData>
  <sheetProtection algorithmName="SHA-512" hashValue="qY+huKUhRhXu1kU5DSQlD6Is6Yo5M6viheF5EdtJLvTFLjxTuUYPinZZs9GLbtc0WEjNat/rrP5Dfvn4m2BZyA==" saltValue="ZL/wNoxd+Hy7fJLmrJHJ0Q==" spinCount="100000" sheet="1" formatCells="0" formatColumns="0" formatRows="0" insertColumns="0" insertRows="0" insertHyperlinks="0" deleteColumns="0" deleteRows="0" sort="0" autoFilter="0" pivotTables="0"/>
  <mergeCells count="9">
    <mergeCell ref="B33:C33"/>
    <mergeCell ref="B34:C34"/>
    <mergeCell ref="B36:C36"/>
    <mergeCell ref="B14:C14"/>
    <mergeCell ref="B15:C20"/>
    <mergeCell ref="B27:C27"/>
    <mergeCell ref="B31:C31"/>
    <mergeCell ref="B32:C32"/>
    <mergeCell ref="B35:C35"/>
  </mergeCells>
  <dataValidations count="1">
    <dataValidation type="list" allowBlank="1" showInputMessage="1" sqref="C5">
      <formula1>$AB$2:$AB$12</formula1>
    </dataValidation>
  </dataValidations>
  <printOptions horizontalCentered="1"/>
  <pageMargins left="0.7" right="0.7" top="0.75" bottom="0.75" header="0.3" footer="0.3"/>
  <pageSetup scale="84"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F123"/>
  <sheetViews>
    <sheetView showGridLines="0" zoomScale="70" zoomScaleNormal="70" workbookViewId="0">
      <selection activeCell="C28" sqref="C28"/>
    </sheetView>
  </sheetViews>
  <sheetFormatPr defaultColWidth="17.85546875" defaultRowHeight="15" x14ac:dyDescent="0.25"/>
  <cols>
    <col min="1" max="1" width="2.42578125" customWidth="1"/>
    <col min="2" max="2" width="62.28515625" customWidth="1"/>
    <col min="3" max="3" width="27.28515625" customWidth="1"/>
    <col min="4" max="13" width="25.7109375" customWidth="1"/>
    <col min="14" max="14" width="1.42578125" customWidth="1"/>
    <col min="15" max="15" width="24.28515625" bestFit="1" customWidth="1"/>
  </cols>
  <sheetData>
    <row r="1" spans="2:13" ht="15.75" thickBot="1" x14ac:dyDescent="0.3"/>
    <row r="2" spans="2:13" ht="30" customHeight="1" thickBot="1" x14ac:dyDescent="0.35">
      <c r="C2" s="94" t="s">
        <v>1</v>
      </c>
    </row>
    <row r="3" spans="2:13" ht="30" customHeight="1" x14ac:dyDescent="0.3">
      <c r="C3" s="95" t="s">
        <v>2</v>
      </c>
    </row>
    <row r="4" spans="2:13" ht="30" customHeight="1" thickBot="1" x14ac:dyDescent="0.35">
      <c r="C4" s="96" t="s">
        <v>200</v>
      </c>
    </row>
    <row r="5" spans="2:13" ht="30" customHeight="1" thickBot="1" x14ac:dyDescent="0.4">
      <c r="B5" s="22"/>
      <c r="C5" s="22"/>
      <c r="D5" s="22"/>
      <c r="E5" s="119" t="s">
        <v>53</v>
      </c>
      <c r="F5" s="120"/>
      <c r="G5" s="120"/>
      <c r="H5" s="120"/>
      <c r="I5" s="120"/>
      <c r="J5" s="120"/>
      <c r="K5" s="120"/>
      <c r="L5" s="120"/>
      <c r="M5" s="121"/>
    </row>
    <row r="6" spans="2:13" ht="30" customHeight="1" thickBot="1" x14ac:dyDescent="0.35">
      <c r="B6" s="49" t="s">
        <v>0</v>
      </c>
      <c r="C6" s="50" t="s">
        <v>6</v>
      </c>
      <c r="D6" s="22"/>
      <c r="E6" s="125" t="s">
        <v>177</v>
      </c>
      <c r="F6" s="126"/>
      <c r="G6" s="127"/>
      <c r="H6" s="134" t="s">
        <v>201</v>
      </c>
      <c r="I6" s="135"/>
      <c r="J6" s="136"/>
      <c r="K6" s="135" t="s">
        <v>202</v>
      </c>
      <c r="L6" s="135"/>
      <c r="M6" s="136"/>
    </row>
    <row r="7" spans="2:13" ht="48" customHeight="1" x14ac:dyDescent="0.3">
      <c r="B7" s="52" t="s">
        <v>138</v>
      </c>
      <c r="C7" s="87"/>
      <c r="D7" s="22"/>
      <c r="E7" s="128"/>
      <c r="F7" s="129"/>
      <c r="G7" s="130"/>
      <c r="H7" s="62" t="s">
        <v>185</v>
      </c>
      <c r="I7" s="60"/>
      <c r="J7" s="101" t="s">
        <v>20</v>
      </c>
      <c r="K7" s="62" t="s">
        <v>186</v>
      </c>
      <c r="L7" s="60"/>
      <c r="M7" s="61" t="s">
        <v>29</v>
      </c>
    </row>
    <row r="8" spans="2:13" ht="54.75" customHeight="1" x14ac:dyDescent="0.3">
      <c r="B8" s="52" t="s">
        <v>139</v>
      </c>
      <c r="C8" s="87"/>
      <c r="D8" s="22"/>
      <c r="E8" s="128"/>
      <c r="F8" s="129"/>
      <c r="G8" s="130"/>
      <c r="H8" s="53" t="s">
        <v>151</v>
      </c>
      <c r="I8" s="63"/>
      <c r="J8" s="64" t="s">
        <v>44</v>
      </c>
      <c r="K8" s="53" t="s">
        <v>187</v>
      </c>
      <c r="L8" s="63"/>
      <c r="M8" s="64" t="s">
        <v>31</v>
      </c>
    </row>
    <row r="9" spans="2:13" ht="55.5" customHeight="1" x14ac:dyDescent="0.3">
      <c r="B9" s="74" t="s">
        <v>140</v>
      </c>
      <c r="C9" s="88"/>
      <c r="D9" s="22"/>
      <c r="E9" s="128"/>
      <c r="F9" s="129"/>
      <c r="G9" s="130"/>
      <c r="H9" s="53" t="s">
        <v>21</v>
      </c>
      <c r="I9" s="65">
        <f>I7*I8</f>
        <v>0</v>
      </c>
      <c r="J9" s="66" t="s">
        <v>20</v>
      </c>
      <c r="K9" s="53" t="s">
        <v>152</v>
      </c>
      <c r="L9" s="65">
        <f>L7*L8</f>
        <v>0</v>
      </c>
      <c r="M9" s="66" t="s">
        <v>20</v>
      </c>
    </row>
    <row r="10" spans="2:13" ht="48" customHeight="1" x14ac:dyDescent="0.3">
      <c r="B10" s="53" t="s">
        <v>178</v>
      </c>
      <c r="C10" s="88"/>
      <c r="D10" s="97" t="s">
        <v>55</v>
      </c>
      <c r="E10" s="128"/>
      <c r="F10" s="129"/>
      <c r="G10" s="130"/>
      <c r="H10" s="54" t="s">
        <v>153</v>
      </c>
      <c r="I10" s="63"/>
      <c r="J10" s="66" t="s">
        <v>198</v>
      </c>
      <c r="K10" s="54" t="s">
        <v>188</v>
      </c>
      <c r="L10" s="63"/>
      <c r="M10" s="66" t="s">
        <v>198</v>
      </c>
    </row>
    <row r="11" spans="2:13" ht="48" customHeight="1" x14ac:dyDescent="0.3">
      <c r="B11" s="54" t="s">
        <v>141</v>
      </c>
      <c r="C11" s="89"/>
      <c r="D11" s="22"/>
      <c r="E11" s="128"/>
      <c r="F11" s="129"/>
      <c r="G11" s="130"/>
      <c r="H11" s="53" t="s">
        <v>154</v>
      </c>
      <c r="I11" s="63"/>
      <c r="J11" s="66" t="s">
        <v>22</v>
      </c>
      <c r="K11" s="53" t="s">
        <v>189</v>
      </c>
      <c r="L11" s="63"/>
      <c r="M11" s="66" t="s">
        <v>22</v>
      </c>
    </row>
    <row r="12" spans="2:13" ht="48" customHeight="1" x14ac:dyDescent="0.3">
      <c r="B12" s="54" t="s">
        <v>142</v>
      </c>
      <c r="C12" s="90"/>
      <c r="D12" s="22"/>
      <c r="E12" s="128"/>
      <c r="F12" s="129"/>
      <c r="G12" s="130"/>
      <c r="H12" s="54" t="s">
        <v>23</v>
      </c>
      <c r="I12" s="67">
        <f>I10*43560*I11</f>
        <v>0</v>
      </c>
      <c r="J12" s="66" t="s">
        <v>24</v>
      </c>
      <c r="K12" s="54" t="s">
        <v>23</v>
      </c>
      <c r="L12" s="67">
        <f>L10*43560*L11</f>
        <v>0</v>
      </c>
      <c r="M12" s="66" t="s">
        <v>24</v>
      </c>
    </row>
    <row r="13" spans="2:13" ht="48" customHeight="1" x14ac:dyDescent="0.3">
      <c r="B13" s="54" t="s">
        <v>143</v>
      </c>
      <c r="C13" s="89"/>
      <c r="D13" s="22"/>
      <c r="E13" s="128"/>
      <c r="F13" s="129"/>
      <c r="G13" s="130"/>
      <c r="H13" s="53" t="s">
        <v>25</v>
      </c>
      <c r="I13" s="68" t="e">
        <f>I9/I12</f>
        <v>#DIV/0!</v>
      </c>
      <c r="J13" s="66" t="s">
        <v>26</v>
      </c>
      <c r="K13" s="53" t="s">
        <v>25</v>
      </c>
      <c r="L13" s="69" t="e">
        <f>L9/L12</f>
        <v>#DIV/0!</v>
      </c>
      <c r="M13" s="66" t="s">
        <v>26</v>
      </c>
    </row>
    <row r="14" spans="2:13" ht="48" customHeight="1" x14ac:dyDescent="0.3">
      <c r="B14" s="53" t="s">
        <v>144</v>
      </c>
      <c r="C14" s="89"/>
      <c r="D14" s="22"/>
      <c r="E14" s="128"/>
      <c r="F14" s="129"/>
      <c r="G14" s="130"/>
      <c r="H14" s="53" t="s">
        <v>25</v>
      </c>
      <c r="I14" s="102" t="e">
        <f>I13*16018.5</f>
        <v>#DIV/0!</v>
      </c>
      <c r="J14" s="66" t="s">
        <v>27</v>
      </c>
      <c r="K14" s="53" t="s">
        <v>25</v>
      </c>
      <c r="L14" s="69" t="e">
        <f>L13*16018.5</f>
        <v>#DIV/0!</v>
      </c>
      <c r="M14" s="66" t="s">
        <v>30</v>
      </c>
    </row>
    <row r="15" spans="2:13" ht="48" customHeight="1" thickBot="1" x14ac:dyDescent="0.35">
      <c r="B15" s="55" t="s">
        <v>145</v>
      </c>
      <c r="C15" s="91"/>
      <c r="D15" s="22"/>
      <c r="E15" s="128"/>
      <c r="F15" s="129"/>
      <c r="G15" s="130"/>
      <c r="H15" s="70" t="s">
        <v>25</v>
      </c>
      <c r="I15" s="71" t="e">
        <f>I14*1000</f>
        <v>#DIV/0!</v>
      </c>
      <c r="J15" s="72" t="s">
        <v>28</v>
      </c>
      <c r="K15" s="70" t="s">
        <v>25</v>
      </c>
      <c r="L15" s="73" t="e">
        <f>L14*1000</f>
        <v>#DIV/0!</v>
      </c>
      <c r="M15" s="72" t="s">
        <v>28</v>
      </c>
    </row>
    <row r="16" spans="2:13" ht="49.5" customHeight="1" thickBot="1" x14ac:dyDescent="0.3">
      <c r="B16" s="22"/>
      <c r="C16" s="22"/>
      <c r="D16" s="22"/>
      <c r="E16" s="131"/>
      <c r="F16" s="132"/>
      <c r="G16" s="133"/>
      <c r="H16" s="26"/>
      <c r="I16" s="26"/>
      <c r="J16" s="26"/>
      <c r="K16" s="26"/>
      <c r="L16" s="26"/>
      <c r="M16" s="25"/>
    </row>
    <row r="17" spans="2:214" ht="30" customHeight="1" thickBot="1" x14ac:dyDescent="0.3">
      <c r="B17" s="27"/>
      <c r="C17" s="22"/>
      <c r="D17" s="22"/>
      <c r="E17" s="22"/>
      <c r="F17" s="22"/>
      <c r="G17" s="22"/>
      <c r="H17" s="22"/>
      <c r="I17" s="22"/>
      <c r="J17" s="22"/>
      <c r="K17" s="22"/>
      <c r="L17" s="22"/>
      <c r="M17" s="22"/>
    </row>
    <row r="18" spans="2:214" ht="30" customHeight="1" x14ac:dyDescent="0.3">
      <c r="B18" s="56" t="s">
        <v>43</v>
      </c>
      <c r="C18" s="75" t="s">
        <v>42</v>
      </c>
      <c r="D18" s="76">
        <v>1</v>
      </c>
      <c r="E18" s="75">
        <v>2</v>
      </c>
      <c r="F18" s="76">
        <v>3</v>
      </c>
      <c r="G18" s="75">
        <v>4</v>
      </c>
      <c r="H18" s="76">
        <v>5</v>
      </c>
      <c r="I18" s="75">
        <v>6</v>
      </c>
      <c r="J18" s="76">
        <v>7</v>
      </c>
      <c r="K18" s="75">
        <v>9</v>
      </c>
      <c r="L18" s="76">
        <v>10</v>
      </c>
      <c r="M18" s="77">
        <v>11</v>
      </c>
    </row>
    <row r="19" spans="2:214" ht="48" customHeight="1" x14ac:dyDescent="0.25">
      <c r="B19" s="57" t="s">
        <v>179</v>
      </c>
      <c r="C19" s="29"/>
      <c r="D19" s="29"/>
      <c r="E19" s="29"/>
      <c r="F19" s="29"/>
      <c r="G19" s="29"/>
      <c r="H19" s="29"/>
      <c r="I19" s="29"/>
      <c r="J19" s="29"/>
      <c r="K19" s="29"/>
      <c r="L19" s="29"/>
      <c r="M19" s="46"/>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row>
    <row r="20" spans="2:214" ht="48" customHeight="1" x14ac:dyDescent="0.25">
      <c r="B20" s="58" t="s">
        <v>180</v>
      </c>
      <c r="C20" s="30"/>
      <c r="D20" s="30"/>
      <c r="E20" s="30"/>
      <c r="F20" s="30"/>
      <c r="G20" s="30"/>
      <c r="H20" s="30"/>
      <c r="I20" s="30"/>
      <c r="J20" s="30"/>
      <c r="K20" s="30"/>
      <c r="L20" s="30"/>
      <c r="M20" s="23"/>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row>
    <row r="21" spans="2:214" ht="48" customHeight="1" x14ac:dyDescent="0.25">
      <c r="B21" s="58" t="s">
        <v>181</v>
      </c>
      <c r="C21" s="29"/>
      <c r="D21" s="29"/>
      <c r="E21" s="29"/>
      <c r="F21" s="29"/>
      <c r="G21" s="29"/>
      <c r="H21" s="29"/>
      <c r="I21" s="29"/>
      <c r="J21" s="29"/>
      <c r="K21" s="29"/>
      <c r="L21" s="29"/>
      <c r="M21" s="46"/>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row>
    <row r="22" spans="2:214" ht="48" customHeight="1" thickBot="1" x14ac:dyDescent="0.3">
      <c r="B22" s="59" t="s">
        <v>182</v>
      </c>
      <c r="C22" s="47"/>
      <c r="D22" s="47"/>
      <c r="E22" s="47"/>
      <c r="F22" s="47"/>
      <c r="G22" s="47"/>
      <c r="H22" s="47"/>
      <c r="I22" s="47"/>
      <c r="J22" s="47"/>
      <c r="K22" s="47"/>
      <c r="L22" s="47"/>
      <c r="M22" s="48"/>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row>
    <row r="23" spans="2:214" ht="30" customHeight="1" thickBot="1" x14ac:dyDescent="0.3">
      <c r="B23" s="122" t="s">
        <v>197</v>
      </c>
      <c r="C23" s="123"/>
      <c r="D23" s="123"/>
      <c r="E23" s="123"/>
      <c r="F23" s="123"/>
      <c r="G23" s="123"/>
      <c r="H23" s="123"/>
      <c r="I23" s="123"/>
      <c r="J23" s="123"/>
      <c r="K23" s="123"/>
      <c r="L23" s="123"/>
      <c r="M23" s="124"/>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row>
    <row r="24" spans="2:214" ht="48" customHeight="1" x14ac:dyDescent="0.3">
      <c r="B24" s="78" t="s">
        <v>19</v>
      </c>
      <c r="C24" s="79" t="e">
        <f>(C22*5280)/(0.38*(C25^0.4)*(C21^0.2))/60/60/24</f>
        <v>#DIV/0!</v>
      </c>
      <c r="D24" s="79" t="e">
        <f>((D22-C22)*5280)/(0.38*(D25^0.4)*(D21^0.2))/60/60/24+C24</f>
        <v>#DIV/0!</v>
      </c>
      <c r="E24" s="79" t="e">
        <f>((E22-D22)*5280)/(0.38*(E25^0.4)*(E21^0.2))/60/60/24+D24</f>
        <v>#DIV/0!</v>
      </c>
      <c r="F24" s="79" t="e">
        <f t="shared" ref="F24:M24" si="0">((F22-E22)*5280)/(0.38*(F25^0.4)*(F21^0.2))/60/60/24+E24</f>
        <v>#DIV/0!</v>
      </c>
      <c r="G24" s="79" t="e">
        <f t="shared" si="0"/>
        <v>#DIV/0!</v>
      </c>
      <c r="H24" s="79" t="e">
        <f t="shared" si="0"/>
        <v>#DIV/0!</v>
      </c>
      <c r="I24" s="79" t="e">
        <f t="shared" si="0"/>
        <v>#DIV/0!</v>
      </c>
      <c r="J24" s="79" t="e">
        <f t="shared" si="0"/>
        <v>#DIV/0!</v>
      </c>
      <c r="K24" s="79" t="e">
        <f t="shared" si="0"/>
        <v>#DIV/0!</v>
      </c>
      <c r="L24" s="79" t="e">
        <f t="shared" si="0"/>
        <v>#DIV/0!</v>
      </c>
      <c r="M24" s="80" t="e">
        <f t="shared" si="0"/>
        <v>#DIV/0!</v>
      </c>
    </row>
    <row r="25" spans="2:214" ht="48" customHeight="1" x14ac:dyDescent="0.3">
      <c r="B25" s="58" t="s">
        <v>17</v>
      </c>
      <c r="C25" s="81" t="e">
        <f t="shared" ref="C25:L25" si="1">C20/$C$13*$C$12</f>
        <v>#DIV/0!</v>
      </c>
      <c r="D25" s="81" t="e">
        <f>D20/$C$13*$C$12</f>
        <v>#DIV/0!</v>
      </c>
      <c r="E25" s="81" t="e">
        <f t="shared" si="1"/>
        <v>#DIV/0!</v>
      </c>
      <c r="F25" s="81" t="e">
        <f t="shared" si="1"/>
        <v>#DIV/0!</v>
      </c>
      <c r="G25" s="81" t="e">
        <f t="shared" si="1"/>
        <v>#DIV/0!</v>
      </c>
      <c r="H25" s="81" t="e">
        <f t="shared" si="1"/>
        <v>#DIV/0!</v>
      </c>
      <c r="I25" s="81" t="e">
        <f t="shared" si="1"/>
        <v>#DIV/0!</v>
      </c>
      <c r="J25" s="81" t="e">
        <f t="shared" si="1"/>
        <v>#DIV/0!</v>
      </c>
      <c r="K25" s="81" t="e">
        <f t="shared" si="1"/>
        <v>#DIV/0!</v>
      </c>
      <c r="L25" s="81" t="e">
        <f t="shared" si="1"/>
        <v>#DIV/0!</v>
      </c>
      <c r="M25" s="82" t="e">
        <f>M20/$C$13*$C$12</f>
        <v>#DIV/0!</v>
      </c>
    </row>
    <row r="26" spans="2:214" ht="48" customHeight="1" thickBot="1" x14ac:dyDescent="0.35">
      <c r="B26" s="59" t="s">
        <v>18</v>
      </c>
      <c r="C26" s="83">
        <f>C10</f>
        <v>0</v>
      </c>
      <c r="D26" s="83" t="e">
        <f>IF(ISERROR(MATCH(Title!$C$5,Title!$AB$2:$AB$12,0)),C26*C25/(D25),C26*C25/(D25)*EXP(-(LN(2)/INDEX(Title!$AC$2:$AC$12,MATCH(Title!$C$5,Title!$AB$2:$AB$12,0)))*(D24-C24)))</f>
        <v>#DIV/0!</v>
      </c>
      <c r="E26" s="83" t="e">
        <f>IF(ISERROR(MATCH(Title!$C$5,Title!$AB$2:$AB$12,0)),D26*D25/(E25),D26*D25/(E25)*EXP(-(LN(2)/INDEX(Title!$AC$2:$AC$12,MATCH(Title!$C$5,Title!$AB$2:$AB$12,0)))*(E24-D24)))</f>
        <v>#DIV/0!</v>
      </c>
      <c r="F26" s="83" t="e">
        <f>IF(ISERROR(MATCH(Title!$C$5,Title!$AB$2:$AB$12,0)),E26*E25/(F25),E26*E25/(F25)*EXP(-(LN(2)/INDEX(Title!$AC$2:$AC$12,MATCH(Title!$C$5,Title!$AB$2:$AB$12,0)))*(F24-E24)))</f>
        <v>#DIV/0!</v>
      </c>
      <c r="G26" s="83" t="e">
        <f>IF(ISERROR(MATCH(Title!$C$5,Title!$AB$2:$AB$12,0)),F26*F25/(G25),F26*F25/(G25)*EXP(-(LN(2)/INDEX(Title!$AC$2:$AC$12,MATCH(Title!$C$5,Title!$AB$2:$AB$12,0)))*(G24-F24)))</f>
        <v>#DIV/0!</v>
      </c>
      <c r="H26" s="83" t="e">
        <f>IF(ISERROR(MATCH(Title!$C$5,Title!$AB$2:$AB$12,0)),G26*G25/(H25),G26*G25/(H25)*EXP(-(LN(2)/INDEX(Title!$AC$2:$AC$12,MATCH(Title!$C$5,Title!$AB$2:$AB$12,0)))*(H24-G24)))</f>
        <v>#DIV/0!</v>
      </c>
      <c r="I26" s="83" t="e">
        <f>IF(ISERROR(MATCH(Title!$C$5,Title!$AB$2:$AB$12,0)),H26*H25/(I25),H26*H25/(I25)*EXP(-(LN(2)/INDEX(Title!$AC$2:$AC$12,MATCH(Title!$C$5,Title!$AB$2:$AB$12,0)))*(I24-H24)))</f>
        <v>#DIV/0!</v>
      </c>
      <c r="J26" s="83" t="e">
        <f>IF(ISERROR(MATCH(Title!$C$5,Title!$AB$2:$AB$12,0)),I26*I25/(J25),I26*I25/(J25)*EXP(-(LN(2)/INDEX(Title!$AC$2:$AC$12,MATCH(Title!$C$5,Title!$AB$2:$AB$12,0)))*(J24-I24)))</f>
        <v>#DIV/0!</v>
      </c>
      <c r="K26" s="83" t="e">
        <f>IF(ISERROR(MATCH(Title!$C$5,Title!$AB$2:$AB$12,0)),J26*J25/(K25),J26*J25/(K25)*EXP(-(LN(2)/INDEX(Title!$AC$2:$AC$12,MATCH(Title!$C$5,Title!$AB$2:$AB$12,0)))*(K24-J24)))</f>
        <v>#DIV/0!</v>
      </c>
      <c r="L26" s="83" t="e">
        <f>IF(ISERROR(MATCH(Title!$C$5,Title!$AB$2:$AB$12,0)),K26*K25/(L25),K26*K25/(L25)*EXP(-(LN(2)/INDEX(Title!$AC$2:$AC$12,MATCH(Title!$C$5,Title!$AB$2:$AB$12,0)))*(L24-K24)))</f>
        <v>#DIV/0!</v>
      </c>
      <c r="M26" s="83" t="e">
        <f>IF(ISERROR(MATCH(Title!$C$5,Title!$AB$2:$AB$12,0)),L26*L25/(M25),L26*L25/(M25)*EXP(-(LN(2)/INDEX(Title!$AC$2:$AC$12,MATCH(Title!$C$5,Title!$AB$2:$AB$12,0)))*(M24-L24)))</f>
        <v>#DIV/0!</v>
      </c>
    </row>
    <row r="27" spans="2:214" ht="30" customHeight="1" thickBot="1" x14ac:dyDescent="0.3">
      <c r="B27" s="22"/>
      <c r="C27" s="22"/>
      <c r="D27" s="22"/>
      <c r="E27" s="22"/>
      <c r="F27" s="22"/>
      <c r="G27" s="22"/>
      <c r="H27" s="22"/>
      <c r="I27" s="22"/>
      <c r="J27" s="22"/>
      <c r="K27" s="22"/>
      <c r="L27" s="22"/>
      <c r="M27" s="22"/>
    </row>
    <row r="28" spans="2:214" ht="48" customHeight="1" thickBot="1" x14ac:dyDescent="0.35">
      <c r="B28" s="84" t="s">
        <v>32</v>
      </c>
      <c r="C28" s="85" t="str">
        <f>IFERROR((C15-E123)/D123,"unknown")</f>
        <v>unknown</v>
      </c>
      <c r="D28" s="86" t="s">
        <v>33</v>
      </c>
      <c r="E28" s="22"/>
      <c r="F28" s="22"/>
      <c r="G28" s="22"/>
      <c r="H28" s="22"/>
      <c r="I28" s="22"/>
      <c r="J28" s="22"/>
      <c r="K28" s="22"/>
      <c r="L28" s="22"/>
      <c r="M28" s="22"/>
    </row>
    <row r="29" spans="2:214" ht="15.75" x14ac:dyDescent="0.25">
      <c r="B29" s="22"/>
      <c r="C29" s="22"/>
      <c r="D29" s="22"/>
      <c r="E29" s="22"/>
      <c r="F29" s="22"/>
      <c r="G29" s="22"/>
      <c r="H29" s="22"/>
      <c r="I29" s="22"/>
      <c r="J29" s="22"/>
      <c r="K29" s="22"/>
      <c r="L29" s="22"/>
      <c r="M29" s="22"/>
    </row>
    <row r="30" spans="2:214" ht="30" customHeight="1" x14ac:dyDescent="0.3">
      <c r="B30" s="32" t="s">
        <v>158</v>
      </c>
      <c r="C30" s="44"/>
      <c r="D30" s="44"/>
      <c r="E30" s="44"/>
      <c r="F30" s="44"/>
      <c r="G30" s="44"/>
      <c r="H30" s="44"/>
      <c r="I30" s="22"/>
      <c r="J30" s="22"/>
      <c r="K30" s="22"/>
      <c r="L30" s="22"/>
      <c r="M30" s="22"/>
    </row>
    <row r="31" spans="2:214" ht="18.75" x14ac:dyDescent="0.3">
      <c r="B31" s="32" t="s">
        <v>203</v>
      </c>
      <c r="C31" s="44"/>
      <c r="D31" s="44"/>
      <c r="E31" s="44"/>
      <c r="F31" s="44"/>
      <c r="G31" s="44"/>
      <c r="H31" s="44"/>
      <c r="I31" s="22"/>
      <c r="J31" s="22"/>
      <c r="K31" s="22"/>
      <c r="L31" s="22"/>
      <c r="M31" s="22"/>
    </row>
    <row r="32" spans="2:214" ht="9" customHeight="1" x14ac:dyDescent="0.3">
      <c r="B32" s="32"/>
      <c r="C32" s="44"/>
      <c r="D32" s="44"/>
      <c r="E32" s="44"/>
      <c r="F32" s="44"/>
      <c r="G32" s="44"/>
      <c r="H32" s="44"/>
      <c r="I32" s="22"/>
      <c r="J32" s="22"/>
      <c r="K32" s="22"/>
      <c r="L32" s="22"/>
      <c r="M32" s="22"/>
    </row>
    <row r="33" spans="2:13" ht="18.75" x14ac:dyDescent="0.3">
      <c r="B33" s="40" t="s">
        <v>129</v>
      </c>
      <c r="C33" s="44"/>
      <c r="D33" s="44"/>
      <c r="E33" s="44"/>
      <c r="F33" s="44"/>
      <c r="G33" s="44"/>
      <c r="H33" s="44"/>
      <c r="I33" s="22"/>
      <c r="J33" s="22"/>
      <c r="K33" s="22"/>
      <c r="L33" s="22"/>
      <c r="M33" s="22"/>
    </row>
    <row r="34" spans="2:13" ht="18.75" x14ac:dyDescent="0.3">
      <c r="B34" s="40" t="s">
        <v>130</v>
      </c>
      <c r="C34" s="44"/>
      <c r="D34" s="44"/>
      <c r="E34" s="44"/>
      <c r="F34" s="44"/>
      <c r="G34" s="44"/>
      <c r="H34" s="44"/>
      <c r="I34" s="22"/>
      <c r="J34" s="22"/>
      <c r="K34" s="22"/>
      <c r="L34" s="22"/>
      <c r="M34" s="22"/>
    </row>
    <row r="35" spans="2:13" ht="37.5" customHeight="1" x14ac:dyDescent="0.3">
      <c r="B35" s="110" t="s">
        <v>131</v>
      </c>
      <c r="C35" s="110"/>
      <c r="D35" s="110"/>
      <c r="E35" s="110"/>
      <c r="F35" s="110"/>
      <c r="G35" s="110"/>
      <c r="H35" s="110"/>
      <c r="I35" s="22"/>
      <c r="J35" s="22"/>
      <c r="K35" s="22"/>
      <c r="L35" s="22"/>
      <c r="M35" s="22"/>
    </row>
    <row r="36" spans="2:13" ht="96.75" customHeight="1" x14ac:dyDescent="0.3">
      <c r="B36" s="110" t="s">
        <v>208</v>
      </c>
      <c r="C36" s="110"/>
      <c r="D36" s="110"/>
      <c r="E36" s="110"/>
      <c r="F36" s="110"/>
      <c r="G36" s="110"/>
      <c r="H36" s="110"/>
      <c r="I36" s="22"/>
      <c r="J36" s="22"/>
      <c r="K36" s="22"/>
      <c r="L36" s="22"/>
      <c r="M36" s="22"/>
    </row>
    <row r="37" spans="2:13" ht="18.75" x14ac:dyDescent="0.3">
      <c r="B37" s="40" t="s">
        <v>132</v>
      </c>
      <c r="C37" s="44"/>
      <c r="D37" s="44"/>
      <c r="E37" s="44"/>
      <c r="F37" s="44"/>
      <c r="G37" s="44"/>
      <c r="H37" s="44"/>
      <c r="I37" s="22"/>
      <c r="J37" s="22"/>
      <c r="K37" s="22"/>
      <c r="L37" s="22"/>
      <c r="M37" s="22"/>
    </row>
    <row r="38" spans="2:13" ht="37.5" customHeight="1" x14ac:dyDescent="0.3">
      <c r="B38" s="109" t="s">
        <v>133</v>
      </c>
      <c r="C38" s="109"/>
      <c r="D38" s="109"/>
      <c r="E38" s="109"/>
      <c r="F38" s="109"/>
      <c r="G38" s="109"/>
      <c r="H38" s="109"/>
      <c r="I38" s="22"/>
      <c r="J38" s="22"/>
      <c r="K38" s="22"/>
      <c r="L38" s="22"/>
      <c r="M38" s="22"/>
    </row>
    <row r="39" spans="2:13" ht="18.75" x14ac:dyDescent="0.3">
      <c r="B39" s="41" t="s">
        <v>134</v>
      </c>
      <c r="C39" s="44"/>
      <c r="D39" s="44"/>
      <c r="E39" s="44"/>
      <c r="F39" s="44"/>
      <c r="G39" s="44"/>
      <c r="H39" s="44"/>
      <c r="I39" s="22"/>
      <c r="J39" s="22"/>
      <c r="K39" s="22"/>
      <c r="L39" s="22"/>
      <c r="M39" s="22"/>
    </row>
    <row r="40" spans="2:13" ht="18.75" x14ac:dyDescent="0.3">
      <c r="B40" s="98" t="s">
        <v>120</v>
      </c>
      <c r="C40" s="44"/>
      <c r="D40" s="44"/>
      <c r="E40" s="44"/>
      <c r="F40" s="44"/>
      <c r="G40" s="44"/>
      <c r="H40" s="44"/>
      <c r="I40" s="22"/>
      <c r="J40" s="22"/>
      <c r="K40" s="22"/>
      <c r="L40" s="22"/>
      <c r="M40" s="22"/>
    </row>
    <row r="41" spans="2:13" ht="18.75" x14ac:dyDescent="0.3">
      <c r="B41" s="33" t="s">
        <v>135</v>
      </c>
      <c r="C41" s="44"/>
      <c r="D41" s="44"/>
      <c r="E41" s="44"/>
      <c r="F41" s="44"/>
      <c r="G41" s="44"/>
      <c r="H41" s="44"/>
      <c r="I41" s="22"/>
      <c r="J41" s="22"/>
      <c r="K41" s="22"/>
      <c r="L41" s="22"/>
      <c r="M41" s="22"/>
    </row>
    <row r="42" spans="2:13" ht="18.75" x14ac:dyDescent="0.3">
      <c r="B42" s="38" t="s">
        <v>123</v>
      </c>
      <c r="C42" s="44"/>
      <c r="D42" s="44"/>
      <c r="E42" s="44"/>
      <c r="F42" s="44"/>
      <c r="G42" s="44"/>
      <c r="H42" s="44"/>
      <c r="I42" s="22"/>
      <c r="J42" s="22"/>
      <c r="K42" s="22"/>
      <c r="L42" s="22"/>
      <c r="M42" s="22"/>
    </row>
    <row r="43" spans="2:13" ht="18.75" x14ac:dyDescent="0.3">
      <c r="B43" s="32" t="s">
        <v>136</v>
      </c>
      <c r="C43" s="44"/>
      <c r="D43" s="44"/>
      <c r="E43" s="44"/>
      <c r="F43" s="44"/>
      <c r="G43" s="44"/>
      <c r="H43" s="44"/>
      <c r="I43" s="22"/>
      <c r="J43" s="22"/>
      <c r="K43" s="22"/>
      <c r="L43" s="22"/>
      <c r="M43" s="22"/>
    </row>
    <row r="44" spans="2:13" ht="60" customHeight="1" x14ac:dyDescent="0.3">
      <c r="B44" s="109" t="s">
        <v>137</v>
      </c>
      <c r="C44" s="109"/>
      <c r="D44" s="109"/>
      <c r="E44" s="109"/>
      <c r="F44" s="109"/>
      <c r="G44" s="109"/>
      <c r="H44" s="109"/>
      <c r="I44" s="22"/>
      <c r="J44" s="22"/>
      <c r="K44" s="22"/>
      <c r="L44" s="22"/>
      <c r="M44" s="22"/>
    </row>
    <row r="45" spans="2:13" ht="55.5" customHeight="1" x14ac:dyDescent="0.3">
      <c r="B45" s="109" t="s">
        <v>225</v>
      </c>
      <c r="C45" s="109"/>
      <c r="D45" s="109"/>
      <c r="E45" s="109"/>
      <c r="F45" s="109"/>
      <c r="G45" s="109"/>
      <c r="H45" s="109"/>
      <c r="I45" s="22"/>
      <c r="J45" s="22"/>
      <c r="K45" s="22"/>
      <c r="L45" s="22"/>
      <c r="M45" s="22"/>
    </row>
    <row r="46" spans="2:13" ht="18.75" x14ac:dyDescent="0.3">
      <c r="B46" s="38" t="s">
        <v>125</v>
      </c>
      <c r="C46" s="44"/>
      <c r="D46" s="44"/>
      <c r="E46" s="44"/>
      <c r="F46" s="44"/>
      <c r="G46" s="44"/>
      <c r="H46" s="44"/>
      <c r="I46" s="22"/>
      <c r="J46" s="22"/>
      <c r="K46" s="22"/>
      <c r="L46" s="22"/>
      <c r="M46" s="22"/>
    </row>
    <row r="47" spans="2:13" ht="18.75" x14ac:dyDescent="0.3">
      <c r="B47" s="32" t="s">
        <v>146</v>
      </c>
      <c r="C47" s="44"/>
      <c r="D47" s="44"/>
      <c r="E47" s="44"/>
      <c r="F47" s="44"/>
      <c r="G47" s="44"/>
      <c r="H47" s="44"/>
      <c r="I47" s="22"/>
      <c r="J47" s="22"/>
      <c r="K47" s="22"/>
      <c r="L47" s="22"/>
      <c r="M47" s="22"/>
    </row>
    <row r="48" spans="2:13" ht="18.75" x14ac:dyDescent="0.3">
      <c r="B48" s="40" t="s">
        <v>147</v>
      </c>
      <c r="C48" s="44"/>
      <c r="D48" s="44"/>
      <c r="E48" s="44"/>
      <c r="F48" s="44"/>
      <c r="G48" s="44"/>
      <c r="H48" s="44"/>
      <c r="I48" s="22"/>
      <c r="J48" s="22"/>
      <c r="K48" s="22"/>
      <c r="L48" s="22"/>
      <c r="M48" s="22"/>
    </row>
    <row r="49" spans="1:13" ht="18.75" x14ac:dyDescent="0.3">
      <c r="A49" s="42"/>
      <c r="B49" s="41" t="s">
        <v>148</v>
      </c>
      <c r="C49" s="44"/>
      <c r="D49" s="44"/>
      <c r="E49" s="44"/>
      <c r="F49" s="44"/>
      <c r="G49" s="44"/>
      <c r="H49" s="44"/>
      <c r="I49" s="22"/>
      <c r="J49" s="22"/>
      <c r="K49" s="22"/>
      <c r="L49" s="22"/>
      <c r="M49" s="22"/>
    </row>
    <row r="50" spans="1:13" ht="18" customHeight="1" x14ac:dyDescent="0.3">
      <c r="B50" s="38" t="s">
        <v>219</v>
      </c>
      <c r="C50" s="44"/>
      <c r="D50" s="44"/>
      <c r="E50" s="44"/>
      <c r="F50" s="44"/>
      <c r="G50" s="44"/>
      <c r="H50" s="44"/>
      <c r="I50" s="22"/>
      <c r="J50" s="22"/>
      <c r="K50" s="22"/>
      <c r="L50" s="22"/>
      <c r="M50" s="22"/>
    </row>
    <row r="51" spans="1:13" s="42" customFormat="1" ht="18.75" x14ac:dyDescent="0.3">
      <c r="A51"/>
      <c r="B51" s="41" t="s">
        <v>127</v>
      </c>
      <c r="C51" s="45"/>
      <c r="D51" s="45"/>
      <c r="E51" s="45"/>
      <c r="F51" s="45"/>
      <c r="G51" s="45"/>
      <c r="H51" s="45"/>
      <c r="I51" s="43"/>
      <c r="J51" s="43"/>
      <c r="K51" s="43"/>
      <c r="L51" s="43"/>
      <c r="M51" s="43"/>
    </row>
    <row r="52" spans="1:13" ht="18.75" x14ac:dyDescent="0.3">
      <c r="B52" s="103" t="s">
        <v>220</v>
      </c>
      <c r="C52" s="44"/>
      <c r="D52" s="44"/>
      <c r="E52" s="44"/>
      <c r="F52" s="44"/>
      <c r="G52" s="44"/>
      <c r="H52" s="44"/>
      <c r="I52" s="22"/>
      <c r="J52" s="22"/>
      <c r="K52" s="22"/>
      <c r="L52" s="22"/>
      <c r="M52" s="22"/>
    </row>
    <row r="53" spans="1:13" ht="56.25" customHeight="1" x14ac:dyDescent="0.3">
      <c r="B53" s="109" t="s">
        <v>149</v>
      </c>
      <c r="C53" s="109"/>
      <c r="D53" s="109"/>
      <c r="E53" s="109"/>
      <c r="F53" s="109"/>
      <c r="G53" s="109"/>
      <c r="H53" s="109"/>
      <c r="I53" s="22"/>
      <c r="J53" s="22"/>
      <c r="K53" s="22"/>
      <c r="L53" s="22"/>
      <c r="M53" s="22"/>
    </row>
    <row r="54" spans="1:13" ht="55.5" customHeight="1" x14ac:dyDescent="0.3">
      <c r="B54" s="110" t="s">
        <v>150</v>
      </c>
      <c r="C54" s="110"/>
      <c r="D54" s="110"/>
      <c r="E54" s="110"/>
      <c r="F54" s="110"/>
      <c r="G54" s="110"/>
      <c r="H54" s="110"/>
      <c r="I54" s="22"/>
      <c r="J54" s="22"/>
      <c r="K54" s="22"/>
      <c r="L54" s="22"/>
      <c r="M54" s="22"/>
    </row>
    <row r="55" spans="1:13" ht="18.75" x14ac:dyDescent="0.3">
      <c r="B55" s="40" t="s">
        <v>183</v>
      </c>
      <c r="C55" s="44"/>
      <c r="D55" s="44"/>
      <c r="E55" s="44"/>
      <c r="F55" s="44"/>
      <c r="G55" s="44"/>
      <c r="H55" s="44"/>
      <c r="I55" s="22"/>
      <c r="J55" s="22"/>
      <c r="K55" s="22"/>
      <c r="L55" s="22"/>
      <c r="M55" s="22"/>
    </row>
    <row r="56" spans="1:13" ht="18.75" x14ac:dyDescent="0.3">
      <c r="B56" s="40" t="s">
        <v>184</v>
      </c>
      <c r="C56" s="44"/>
      <c r="D56" s="44"/>
      <c r="E56" s="44"/>
      <c r="F56" s="44"/>
      <c r="G56" s="44"/>
      <c r="H56" s="44"/>
      <c r="I56" s="22"/>
      <c r="J56" s="22"/>
      <c r="K56" s="22"/>
      <c r="L56" s="22"/>
      <c r="M56" s="22"/>
    </row>
    <row r="57" spans="1:13" ht="36" customHeight="1" x14ac:dyDescent="0.3">
      <c r="B57" s="110" t="s">
        <v>221</v>
      </c>
      <c r="C57" s="110"/>
      <c r="D57" s="110"/>
      <c r="E57" s="110"/>
      <c r="F57" s="110"/>
      <c r="G57" s="110"/>
      <c r="H57" s="110"/>
      <c r="I57" s="22"/>
      <c r="J57" s="22"/>
      <c r="K57" s="22"/>
      <c r="L57" s="22"/>
      <c r="M57" s="22"/>
    </row>
    <row r="58" spans="1:13" ht="18.75" x14ac:dyDescent="0.3">
      <c r="B58" s="33" t="s">
        <v>100</v>
      </c>
      <c r="C58" s="44"/>
      <c r="D58" s="44"/>
      <c r="E58" s="44"/>
      <c r="F58" s="44"/>
      <c r="G58" s="44"/>
      <c r="H58" s="44"/>
      <c r="I58" s="22"/>
      <c r="J58" s="22"/>
      <c r="K58" s="22"/>
      <c r="L58" s="22"/>
      <c r="M58" s="22"/>
    </row>
    <row r="59" spans="1:13" ht="18.75" x14ac:dyDescent="0.3">
      <c r="B59" s="40" t="s">
        <v>222</v>
      </c>
      <c r="C59" s="44"/>
      <c r="D59" s="44"/>
      <c r="E59" s="44"/>
      <c r="F59" s="44"/>
      <c r="G59" s="44"/>
      <c r="H59" s="44"/>
      <c r="I59" s="22"/>
      <c r="J59" s="22"/>
      <c r="K59" s="22"/>
      <c r="L59" s="22"/>
      <c r="M59" s="22"/>
    </row>
    <row r="60" spans="1:13" ht="18.75" x14ac:dyDescent="0.3">
      <c r="B60" s="40"/>
      <c r="C60" s="44"/>
      <c r="D60" s="44"/>
      <c r="E60" s="44"/>
      <c r="F60" s="44"/>
      <c r="G60" s="44"/>
      <c r="H60" s="44"/>
      <c r="I60" s="22"/>
      <c r="J60" s="22"/>
      <c r="K60" s="22"/>
      <c r="L60" s="22"/>
      <c r="M60" s="22"/>
    </row>
    <row r="61" spans="1:13" ht="18.75" x14ac:dyDescent="0.3">
      <c r="B61" s="40" t="s">
        <v>196</v>
      </c>
      <c r="C61" s="44"/>
      <c r="D61" s="44"/>
      <c r="E61" s="44"/>
      <c r="F61" s="44"/>
      <c r="G61" s="44"/>
      <c r="H61" s="44"/>
      <c r="I61" s="22"/>
      <c r="J61" s="22"/>
      <c r="K61" s="22"/>
      <c r="L61" s="22"/>
      <c r="M61" s="22"/>
    </row>
    <row r="62" spans="1:13" ht="9" customHeight="1" x14ac:dyDescent="0.3">
      <c r="B62" s="40"/>
      <c r="C62" s="44"/>
      <c r="D62" s="44"/>
      <c r="E62" s="44"/>
      <c r="F62" s="44"/>
      <c r="G62" s="44"/>
      <c r="H62" s="44"/>
      <c r="I62" s="22"/>
      <c r="J62" s="22"/>
      <c r="K62" s="22"/>
      <c r="L62" s="22"/>
      <c r="M62" s="22"/>
    </row>
    <row r="63" spans="1:13" ht="19.5" customHeight="1" x14ac:dyDescent="0.3">
      <c r="B63" s="33" t="s">
        <v>199</v>
      </c>
      <c r="C63" s="44"/>
      <c r="D63" s="44"/>
      <c r="E63" s="44"/>
      <c r="F63" s="44"/>
      <c r="G63" s="44"/>
      <c r="H63" s="44"/>
      <c r="I63" s="22"/>
      <c r="J63" s="22"/>
      <c r="K63" s="22"/>
      <c r="L63" s="22"/>
      <c r="M63" s="22"/>
    </row>
    <row r="64" spans="1:13" ht="18.75" x14ac:dyDescent="0.3">
      <c r="B64" s="33" t="s">
        <v>190</v>
      </c>
      <c r="C64" s="44"/>
      <c r="D64" s="44"/>
      <c r="E64" s="44"/>
      <c r="F64" s="44"/>
      <c r="G64" s="44"/>
      <c r="H64" s="44"/>
      <c r="I64" s="22"/>
      <c r="J64" s="22"/>
      <c r="K64" s="22"/>
      <c r="L64" s="22"/>
      <c r="M64" s="22"/>
    </row>
    <row r="65" spans="2:13" ht="18.75" x14ac:dyDescent="0.3">
      <c r="B65" s="41" t="s">
        <v>191</v>
      </c>
      <c r="C65" s="44"/>
      <c r="D65" s="44"/>
      <c r="E65" s="44"/>
      <c r="F65" s="44"/>
      <c r="G65" s="44"/>
      <c r="H65" s="44"/>
      <c r="I65" s="22"/>
      <c r="J65" s="22"/>
      <c r="K65" s="22"/>
      <c r="L65" s="22"/>
      <c r="M65" s="22"/>
    </row>
    <row r="66" spans="2:13" ht="18.75" x14ac:dyDescent="0.3">
      <c r="B66" s="33" t="s">
        <v>155</v>
      </c>
      <c r="C66" s="44"/>
      <c r="D66" s="44"/>
      <c r="E66" s="44"/>
      <c r="F66" s="44"/>
      <c r="G66" s="44"/>
      <c r="H66" s="44"/>
      <c r="I66" s="22"/>
      <c r="J66" s="22"/>
      <c r="K66" s="22"/>
      <c r="L66" s="22"/>
      <c r="M66" s="22"/>
    </row>
    <row r="67" spans="2:13" ht="18.75" x14ac:dyDescent="0.3">
      <c r="B67" s="33" t="s">
        <v>156</v>
      </c>
      <c r="C67" s="44"/>
      <c r="D67" s="44"/>
      <c r="E67" s="44"/>
      <c r="F67" s="44"/>
      <c r="G67" s="44"/>
      <c r="H67" s="44"/>
      <c r="I67" s="22"/>
      <c r="J67" s="22"/>
      <c r="K67" s="22"/>
      <c r="L67" s="22"/>
      <c r="M67" s="22"/>
    </row>
    <row r="68" spans="2:13" ht="18.75" x14ac:dyDescent="0.3">
      <c r="B68" s="33" t="s">
        <v>192</v>
      </c>
      <c r="C68" s="44"/>
      <c r="D68" s="44"/>
      <c r="E68" s="44"/>
      <c r="F68" s="44"/>
      <c r="G68" s="44"/>
      <c r="H68" s="44"/>
      <c r="I68" s="22"/>
      <c r="J68" s="22"/>
      <c r="K68" s="22"/>
      <c r="L68" s="22"/>
      <c r="M68" s="22"/>
    </row>
    <row r="69" spans="2:13" ht="18.75" x14ac:dyDescent="0.3">
      <c r="B69" s="41" t="s">
        <v>193</v>
      </c>
      <c r="C69" s="44"/>
      <c r="D69" s="44"/>
      <c r="E69" s="44"/>
      <c r="F69" s="44"/>
      <c r="G69" s="44"/>
      <c r="H69" s="44"/>
      <c r="I69" s="22"/>
      <c r="J69" s="22"/>
      <c r="K69" s="22"/>
      <c r="L69" s="22"/>
      <c r="M69" s="22"/>
    </row>
    <row r="70" spans="2:13" ht="18.75" x14ac:dyDescent="0.3">
      <c r="B70" s="33" t="s">
        <v>194</v>
      </c>
      <c r="C70" s="44"/>
      <c r="D70" s="44"/>
      <c r="E70" s="44"/>
      <c r="F70" s="44"/>
      <c r="G70" s="44"/>
      <c r="H70" s="44"/>
      <c r="I70" s="22"/>
      <c r="J70" s="22"/>
      <c r="K70" s="22"/>
      <c r="L70" s="22"/>
      <c r="M70" s="22"/>
    </row>
    <row r="71" spans="2:13" ht="18.75" x14ac:dyDescent="0.3">
      <c r="B71" s="33" t="s">
        <v>195</v>
      </c>
      <c r="C71" s="44"/>
      <c r="D71" s="44"/>
      <c r="E71" s="44"/>
      <c r="F71" s="44"/>
      <c r="G71" s="44"/>
      <c r="H71" s="44"/>
      <c r="I71" s="22"/>
      <c r="J71" s="22"/>
      <c r="K71" s="22"/>
      <c r="L71" s="22"/>
      <c r="M71" s="22"/>
    </row>
    <row r="72" spans="2:13" ht="17.25" customHeight="1" x14ac:dyDescent="0.3">
      <c r="B72" s="33"/>
      <c r="C72" s="44"/>
      <c r="D72" s="44"/>
      <c r="E72" s="44"/>
      <c r="F72" s="44"/>
      <c r="G72" s="44"/>
      <c r="H72" s="44"/>
      <c r="I72" s="22"/>
      <c r="J72" s="22"/>
      <c r="K72" s="22"/>
      <c r="L72" s="22"/>
      <c r="M72" s="22"/>
    </row>
    <row r="73" spans="2:13" ht="18.75" x14ac:dyDescent="0.3">
      <c r="B73" s="32" t="s">
        <v>197</v>
      </c>
      <c r="C73" s="44"/>
      <c r="D73" s="44"/>
      <c r="E73" s="44"/>
      <c r="F73" s="44"/>
      <c r="G73" s="44"/>
      <c r="H73" s="44"/>
      <c r="I73" s="22"/>
      <c r="J73" s="22"/>
      <c r="K73" s="22"/>
      <c r="L73" s="22"/>
      <c r="M73" s="22"/>
    </row>
    <row r="74" spans="2:13" ht="9" customHeight="1" x14ac:dyDescent="0.3">
      <c r="B74" s="32"/>
      <c r="C74" s="44"/>
      <c r="D74" s="44"/>
      <c r="E74" s="44"/>
      <c r="F74" s="44"/>
      <c r="G74" s="44"/>
      <c r="H74" s="44"/>
      <c r="I74" s="22"/>
      <c r="J74" s="22"/>
      <c r="K74" s="22"/>
      <c r="L74" s="22"/>
      <c r="M74" s="22"/>
    </row>
    <row r="75" spans="2:13" ht="55.5" customHeight="1" x14ac:dyDescent="0.3">
      <c r="B75" s="110" t="s">
        <v>102</v>
      </c>
      <c r="C75" s="110"/>
      <c r="D75" s="110"/>
      <c r="E75" s="110"/>
      <c r="F75" s="110"/>
      <c r="G75" s="110"/>
      <c r="H75" s="110"/>
      <c r="I75" s="22"/>
      <c r="J75" s="22"/>
      <c r="K75" s="22"/>
      <c r="L75" s="22"/>
      <c r="M75" s="22"/>
    </row>
    <row r="76" spans="2:13" ht="18.75" x14ac:dyDescent="0.3">
      <c r="B76" s="33" t="s">
        <v>103</v>
      </c>
      <c r="C76" s="44"/>
      <c r="D76" s="44"/>
      <c r="E76" s="44"/>
      <c r="F76" s="44"/>
      <c r="G76" s="44"/>
      <c r="H76" s="44"/>
      <c r="I76" s="22"/>
      <c r="J76" s="22"/>
      <c r="K76" s="22"/>
      <c r="L76" s="22"/>
      <c r="M76" s="22"/>
    </row>
    <row r="77" spans="2:13" ht="54" customHeight="1" x14ac:dyDescent="0.3">
      <c r="B77" s="110" t="s">
        <v>104</v>
      </c>
      <c r="C77" s="110"/>
      <c r="D77" s="110"/>
      <c r="E77" s="110"/>
      <c r="F77" s="110"/>
      <c r="G77" s="110"/>
      <c r="H77" s="110"/>
      <c r="I77" s="22"/>
      <c r="J77" s="22"/>
      <c r="K77" s="22"/>
      <c r="L77" s="22"/>
      <c r="M77" s="22"/>
    </row>
    <row r="78" spans="2:13" ht="18.75" x14ac:dyDescent="0.3">
      <c r="B78" s="33" t="s">
        <v>105</v>
      </c>
      <c r="C78" s="44"/>
      <c r="D78" s="44"/>
      <c r="E78" s="44"/>
      <c r="F78" s="44"/>
      <c r="G78" s="44"/>
      <c r="H78" s="44"/>
      <c r="I78" s="22"/>
      <c r="J78" s="22"/>
      <c r="K78" s="22"/>
      <c r="L78" s="22"/>
      <c r="M78" s="22"/>
    </row>
    <row r="79" spans="2:13" ht="18.75" x14ac:dyDescent="0.3">
      <c r="B79" s="33" t="s">
        <v>106</v>
      </c>
      <c r="C79" s="44"/>
      <c r="D79" s="44"/>
      <c r="E79" s="44"/>
      <c r="F79" s="44"/>
      <c r="G79" s="44"/>
      <c r="H79" s="44"/>
      <c r="I79" s="22"/>
      <c r="J79" s="22"/>
      <c r="K79" s="22"/>
      <c r="L79" s="22"/>
      <c r="M79" s="22"/>
    </row>
    <row r="80" spans="2:13" ht="18.75" x14ac:dyDescent="0.3">
      <c r="B80" s="40" t="s">
        <v>107</v>
      </c>
      <c r="C80" s="44"/>
      <c r="D80" s="44"/>
      <c r="E80" s="44"/>
      <c r="F80" s="44"/>
      <c r="G80" s="44"/>
      <c r="H80" s="44"/>
      <c r="I80" s="22"/>
      <c r="J80" s="22"/>
      <c r="K80" s="22"/>
      <c r="L80" s="22"/>
      <c r="M80" s="22"/>
    </row>
    <row r="81" spans="2:13" ht="18.75" x14ac:dyDescent="0.3">
      <c r="B81" s="41" t="s">
        <v>108</v>
      </c>
      <c r="C81" s="44"/>
      <c r="D81" s="44"/>
      <c r="E81" s="44"/>
      <c r="F81" s="44"/>
      <c r="G81" s="44"/>
      <c r="H81" s="44"/>
      <c r="I81" s="22"/>
      <c r="J81" s="22"/>
      <c r="K81" s="22"/>
      <c r="L81" s="22"/>
      <c r="M81" s="22"/>
    </row>
    <row r="82" spans="2:13" ht="56.25" customHeight="1" x14ac:dyDescent="0.3">
      <c r="B82" s="110" t="s">
        <v>109</v>
      </c>
      <c r="C82" s="110"/>
      <c r="D82" s="110"/>
      <c r="E82" s="110"/>
      <c r="F82" s="110"/>
      <c r="G82" s="110"/>
      <c r="H82" s="110"/>
      <c r="I82" s="22"/>
      <c r="J82" s="22"/>
      <c r="K82" s="22"/>
      <c r="L82" s="22"/>
      <c r="M82" s="22"/>
    </row>
    <row r="116" spans="1:5" x14ac:dyDescent="0.25">
      <c r="A116" s="9" t="s">
        <v>37</v>
      </c>
    </row>
    <row r="117" spans="1:5" x14ac:dyDescent="0.25">
      <c r="A117" s="9" t="s">
        <v>38</v>
      </c>
    </row>
    <row r="118" spans="1:5" x14ac:dyDescent="0.25">
      <c r="A118" s="9" t="s">
        <v>36</v>
      </c>
      <c r="B118" s="9" t="str">
        <f>IFERROR(IF(INDEX(C22:XFD22,,MATCH(C15,C26:XFD26,-1))=MAX(C22:XFD22),CONCATENATE("&gt; ",MAX(C22:XFD22)),INDEX(C22:XFD22,,MATCH(C15,C26:XFD26,-1))),0)</f>
        <v>&gt; 0</v>
      </c>
      <c r="C118" s="9" t="s">
        <v>33</v>
      </c>
      <c r="D118" s="9" t="s">
        <v>40</v>
      </c>
      <c r="E118" s="9" t="s">
        <v>39</v>
      </c>
    </row>
    <row r="119" spans="1:5" x14ac:dyDescent="0.25">
      <c r="A119" s="9" t="s">
        <v>54</v>
      </c>
      <c r="B119" s="9">
        <f>INDEX(C26:XFD26,,MATCH(C15,C26:XFD26,-1))</f>
        <v>0</v>
      </c>
      <c r="C119" s="9" t="s">
        <v>28</v>
      </c>
      <c r="D119" s="12" t="e">
        <f>B120</f>
        <v>#VALUE!</v>
      </c>
      <c r="E119" s="11" t="e">
        <f>B121</f>
        <v>#VALUE!</v>
      </c>
    </row>
    <row r="120" spans="1:5" x14ac:dyDescent="0.25">
      <c r="A120" s="9" t="s">
        <v>35</v>
      </c>
      <c r="B120" s="9" t="e">
        <f>INDEX(C22:XFD22,,MATCH(C15,C26:XFD26,-1)-1)</f>
        <v>#VALUE!</v>
      </c>
      <c r="C120" s="9" t="s">
        <v>33</v>
      </c>
      <c r="D120" s="9" t="str">
        <f>B118</f>
        <v>&gt; 0</v>
      </c>
      <c r="E120" s="11">
        <f>B119</f>
        <v>0</v>
      </c>
    </row>
    <row r="121" spans="1:5" x14ac:dyDescent="0.25">
      <c r="A121" s="9" t="s">
        <v>34</v>
      </c>
      <c r="B121" s="9" t="e">
        <f>INDEX(C26:XFD26,,MATCH(C15,C26:XFD26,-1)-1)</f>
        <v>#VALUE!</v>
      </c>
      <c r="C121" s="9" t="s">
        <v>28</v>
      </c>
      <c r="D121" s="12">
        <f>B122</f>
        <v>0</v>
      </c>
      <c r="E121" s="11" t="e">
        <f>B123</f>
        <v>#DIV/0!</v>
      </c>
    </row>
    <row r="122" spans="1:5" x14ac:dyDescent="0.25">
      <c r="B122" s="9">
        <f>INDEX(C22:XFD22,,MATCH(C15,C26:XFD26,-1)+1)</f>
        <v>0</v>
      </c>
      <c r="C122" s="9" t="s">
        <v>33</v>
      </c>
    </row>
    <row r="123" spans="1:5" x14ac:dyDescent="0.25">
      <c r="B123" s="9" t="e">
        <f>INDEX(C26:XFD26,,MATCH(C15,C26:XFD26,-1)+1)</f>
        <v>#DIV/0!</v>
      </c>
      <c r="C123" s="9" t="s">
        <v>28</v>
      </c>
      <c r="D123" t="e">
        <f>LINEST(E119:E121,D119:D121)</f>
        <v>#VALUE!</v>
      </c>
      <c r="E123" s="10" t="e">
        <f>INTERCEPT(E119:E121,D119:D121)</f>
        <v>#VALUE!</v>
      </c>
    </row>
  </sheetData>
  <sheetProtection algorithmName="SHA-512" hashValue="pY59taGu+m7tB8Qun4nJrY370CO5ic/wNapKbi81aGsozO4PTN6auhLRRcXfIf2FVP50iEfUDNE1FcsPy/IiGQ==" saltValue="10L23M6UXAoaM6uaTWf7Cw==" spinCount="100000" sheet="1" formatCells="0" formatColumns="0" formatRows="0" insertColumns="0" insertRows="0" insertHyperlinks="0" deleteColumns="0" deleteRows="0" sort="0" autoFilter="0" pivotTables="0"/>
  <mergeCells count="16">
    <mergeCell ref="B77:H77"/>
    <mergeCell ref="B82:H82"/>
    <mergeCell ref="E5:M5"/>
    <mergeCell ref="B57:H57"/>
    <mergeCell ref="B23:M23"/>
    <mergeCell ref="B45:H45"/>
    <mergeCell ref="B53:H53"/>
    <mergeCell ref="B54:H54"/>
    <mergeCell ref="B75:H75"/>
    <mergeCell ref="B35:H35"/>
    <mergeCell ref="B36:H36"/>
    <mergeCell ref="B38:H38"/>
    <mergeCell ref="B44:H44"/>
    <mergeCell ref="E6:G16"/>
    <mergeCell ref="H6:J6"/>
    <mergeCell ref="K6:M6"/>
  </mergeCells>
  <hyperlinks>
    <hyperlink ref="B40" r:id="rId1"/>
    <hyperlink ref="B42" r:id="rId2"/>
    <hyperlink ref="B46" r:id="rId3"/>
    <hyperlink ref="B50" r:id="rId4"/>
    <hyperlink ref="B52" r:id="rId5"/>
  </hyperlinks>
  <pageMargins left="0.2" right="0.2" top="0.25" bottom="0.25" header="0.3" footer="0.3"/>
  <pageSetup scale="39" orientation="landscape"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6"/>
  <sheetViews>
    <sheetView showGridLines="0" topLeftCell="A76" zoomScale="80" zoomScaleNormal="80" zoomScaleSheetLayoutView="90" workbookViewId="0">
      <selection activeCell="A82" sqref="A82"/>
    </sheetView>
  </sheetViews>
  <sheetFormatPr defaultRowHeight="15" x14ac:dyDescent="0.25"/>
  <cols>
    <col min="1" max="1" width="169.85546875" customWidth="1"/>
  </cols>
  <sheetData>
    <row r="1" spans="1:1" ht="18.75" x14ac:dyDescent="0.3">
      <c r="A1" s="32" t="s">
        <v>60</v>
      </c>
    </row>
    <row r="2" spans="1:1" ht="112.5" x14ac:dyDescent="0.3">
      <c r="A2" s="35" t="s">
        <v>119</v>
      </c>
    </row>
    <row r="3" spans="1:1" ht="18.75" x14ac:dyDescent="0.3">
      <c r="A3" s="33"/>
    </row>
    <row r="4" spans="1:1" ht="18.75" x14ac:dyDescent="0.3">
      <c r="A4" s="32" t="s">
        <v>61</v>
      </c>
    </row>
    <row r="5" spans="1:1" ht="18.75" x14ac:dyDescent="0.3">
      <c r="A5" s="33" t="s">
        <v>62</v>
      </c>
    </row>
    <row r="6" spans="1:1" ht="18.75" x14ac:dyDescent="0.3">
      <c r="A6" s="33"/>
    </row>
    <row r="7" spans="1:1" ht="18.75" x14ac:dyDescent="0.3">
      <c r="A7" s="32" t="s">
        <v>63</v>
      </c>
    </row>
    <row r="8" spans="1:1" ht="18.75" x14ac:dyDescent="0.3">
      <c r="A8" s="33" t="s">
        <v>64</v>
      </c>
    </row>
    <row r="9" spans="1:1" ht="18.75" x14ac:dyDescent="0.3">
      <c r="A9" s="33"/>
    </row>
    <row r="10" spans="1:1" ht="18.75" x14ac:dyDescent="0.3">
      <c r="A10" s="32" t="s">
        <v>65</v>
      </c>
    </row>
    <row r="11" spans="1:1" ht="18.75" x14ac:dyDescent="0.3">
      <c r="A11" s="33"/>
    </row>
    <row r="12" spans="1:1" ht="18.75" x14ac:dyDescent="0.3">
      <c r="A12" s="32" t="s">
        <v>66</v>
      </c>
    </row>
    <row r="13" spans="1:1" ht="18.75" x14ac:dyDescent="0.3">
      <c r="A13" s="33"/>
    </row>
    <row r="14" spans="1:1" ht="18.75" x14ac:dyDescent="0.3">
      <c r="A14" s="32" t="s">
        <v>67</v>
      </c>
    </row>
    <row r="15" spans="1:1" ht="18.75" x14ac:dyDescent="0.3">
      <c r="A15" s="33"/>
    </row>
    <row r="16" spans="1:1" ht="75" x14ac:dyDescent="0.3">
      <c r="A16" s="36" t="s">
        <v>68</v>
      </c>
    </row>
    <row r="17" spans="1:1" ht="18.75" x14ac:dyDescent="0.3">
      <c r="A17" s="33"/>
    </row>
    <row r="18" spans="1:1" ht="18.75" x14ac:dyDescent="0.3">
      <c r="A18" s="32" t="s">
        <v>69</v>
      </c>
    </row>
    <row r="19" spans="1:1" ht="18.75" x14ac:dyDescent="0.3">
      <c r="A19" s="33"/>
    </row>
    <row r="20" spans="1:1" ht="18.75" x14ac:dyDescent="0.3">
      <c r="A20" s="32" t="s">
        <v>70</v>
      </c>
    </row>
    <row r="21" spans="1:1" ht="18.75" x14ac:dyDescent="0.3">
      <c r="A21" s="33"/>
    </row>
    <row r="22" spans="1:1" ht="18.75" x14ac:dyDescent="0.3">
      <c r="A22" s="32" t="s">
        <v>71</v>
      </c>
    </row>
    <row r="23" spans="1:1" ht="18.75" x14ac:dyDescent="0.3">
      <c r="A23" s="33"/>
    </row>
    <row r="24" spans="1:1" ht="37.5" x14ac:dyDescent="0.3">
      <c r="A24" s="36" t="s">
        <v>72</v>
      </c>
    </row>
    <row r="25" spans="1:1" ht="18.75" x14ac:dyDescent="0.3">
      <c r="A25" s="33"/>
    </row>
    <row r="26" spans="1:1" ht="37.5" x14ac:dyDescent="0.3">
      <c r="A26" s="36" t="s">
        <v>209</v>
      </c>
    </row>
    <row r="27" spans="1:1" ht="18.75" x14ac:dyDescent="0.3">
      <c r="A27" s="33"/>
    </row>
    <row r="28" spans="1:1" ht="37.5" x14ac:dyDescent="0.3">
      <c r="A28" s="35" t="s">
        <v>73</v>
      </c>
    </row>
    <row r="29" spans="1:1" ht="18.75" x14ac:dyDescent="0.3">
      <c r="A29" s="35"/>
    </row>
    <row r="30" spans="1:1" ht="18.75" x14ac:dyDescent="0.3">
      <c r="A30" s="36" t="s">
        <v>74</v>
      </c>
    </row>
    <row r="31" spans="1:1" ht="18.75" x14ac:dyDescent="0.3">
      <c r="A31" s="33"/>
    </row>
    <row r="32" spans="1:1" ht="18.75" x14ac:dyDescent="0.3">
      <c r="A32" s="36" t="s">
        <v>75</v>
      </c>
    </row>
    <row r="33" spans="1:1" ht="18.75" x14ac:dyDescent="0.3">
      <c r="A33" s="33"/>
    </row>
    <row r="34" spans="1:1" ht="18.75" x14ac:dyDescent="0.3">
      <c r="A34" s="32" t="s">
        <v>76</v>
      </c>
    </row>
    <row r="35" spans="1:1" ht="18.75" x14ac:dyDescent="0.3">
      <c r="A35" s="33"/>
    </row>
    <row r="36" spans="1:1" ht="18.75" x14ac:dyDescent="0.3">
      <c r="A36" s="32" t="s">
        <v>77</v>
      </c>
    </row>
    <row r="37" spans="1:1" ht="37.5" x14ac:dyDescent="0.3">
      <c r="A37" s="36" t="s">
        <v>78</v>
      </c>
    </row>
    <row r="38" spans="1:1" ht="18.75" x14ac:dyDescent="0.3">
      <c r="A38" s="33"/>
    </row>
    <row r="39" spans="1:1" ht="37.5" x14ac:dyDescent="0.3">
      <c r="A39" s="36" t="s">
        <v>210</v>
      </c>
    </row>
    <row r="40" spans="1:1" ht="18.75" x14ac:dyDescent="0.3">
      <c r="A40" s="33"/>
    </row>
    <row r="41" spans="1:1" ht="56.25" x14ac:dyDescent="0.3">
      <c r="A41" s="36" t="s">
        <v>79</v>
      </c>
    </row>
    <row r="42" spans="1:1" ht="18.75" x14ac:dyDescent="0.3">
      <c r="A42" s="33"/>
    </row>
    <row r="43" spans="1:1" ht="131.25" x14ac:dyDescent="0.3">
      <c r="A43" s="36" t="s">
        <v>211</v>
      </c>
    </row>
    <row r="44" spans="1:1" ht="18.75" x14ac:dyDescent="0.3">
      <c r="A44" s="33"/>
    </row>
    <row r="45" spans="1:1" ht="37.5" x14ac:dyDescent="0.3">
      <c r="A45" s="35" t="s">
        <v>80</v>
      </c>
    </row>
    <row r="46" spans="1:1" ht="18.75" x14ac:dyDescent="0.3">
      <c r="A46" s="33" t="s">
        <v>81</v>
      </c>
    </row>
    <row r="47" spans="1:1" ht="18.75" x14ac:dyDescent="0.3">
      <c r="A47" s="33" t="s">
        <v>82</v>
      </c>
    </row>
    <row r="48" spans="1:1" ht="18.75" x14ac:dyDescent="0.3">
      <c r="A48" s="33"/>
    </row>
    <row r="49" spans="1:1" ht="75" x14ac:dyDescent="0.3">
      <c r="A49" s="35" t="s">
        <v>118</v>
      </c>
    </row>
    <row r="50" spans="1:1" ht="18.75" x14ac:dyDescent="0.3">
      <c r="A50" s="35"/>
    </row>
    <row r="51" spans="1:1" ht="18.75" x14ac:dyDescent="0.3">
      <c r="A51" s="33" t="s">
        <v>83</v>
      </c>
    </row>
    <row r="52" spans="1:1" ht="18.75" x14ac:dyDescent="0.3">
      <c r="A52" s="33"/>
    </row>
    <row r="53" spans="1:1" ht="18.75" x14ac:dyDescent="0.3">
      <c r="A53" s="34" t="s">
        <v>84</v>
      </c>
    </row>
    <row r="54" spans="1:1" ht="18.75" x14ac:dyDescent="0.3">
      <c r="A54" s="33" t="s">
        <v>85</v>
      </c>
    </row>
    <row r="55" spans="1:1" ht="37.5" x14ac:dyDescent="0.3">
      <c r="A55" s="35" t="s">
        <v>86</v>
      </c>
    </row>
    <row r="56" spans="1:1" ht="18.75" x14ac:dyDescent="0.3">
      <c r="A56" s="33" t="s">
        <v>87</v>
      </c>
    </row>
    <row r="57" spans="1:1" ht="18.75" x14ac:dyDescent="0.3">
      <c r="A57" s="33" t="s">
        <v>88</v>
      </c>
    </row>
    <row r="58" spans="1:1" ht="18.75" x14ac:dyDescent="0.3">
      <c r="A58" s="33"/>
    </row>
    <row r="59" spans="1:1" ht="18.75" x14ac:dyDescent="0.3">
      <c r="A59" s="34" t="s">
        <v>89</v>
      </c>
    </row>
    <row r="60" spans="1:1" ht="18.75" x14ac:dyDescent="0.3">
      <c r="A60" s="33" t="s">
        <v>90</v>
      </c>
    </row>
    <row r="61" spans="1:1" ht="37.5" x14ac:dyDescent="0.3">
      <c r="A61" s="35" t="s">
        <v>91</v>
      </c>
    </row>
    <row r="62" spans="1:1" ht="18.75" x14ac:dyDescent="0.3">
      <c r="A62" s="33" t="s">
        <v>87</v>
      </c>
    </row>
    <row r="63" spans="1:1" ht="18.75" x14ac:dyDescent="0.3">
      <c r="A63" s="33" t="s">
        <v>88</v>
      </c>
    </row>
    <row r="64" spans="1:1" ht="18.75" x14ac:dyDescent="0.3">
      <c r="A64" s="33"/>
    </row>
    <row r="65" spans="1:1" ht="37.5" x14ac:dyDescent="0.3">
      <c r="A65" s="36" t="s">
        <v>223</v>
      </c>
    </row>
    <row r="66" spans="1:1" ht="18.75" x14ac:dyDescent="0.3">
      <c r="A66" s="36"/>
    </row>
    <row r="67" spans="1:1" ht="37.5" x14ac:dyDescent="0.3">
      <c r="A67" s="35" t="s">
        <v>116</v>
      </c>
    </row>
    <row r="68" spans="1:1" ht="18.75" x14ac:dyDescent="0.3">
      <c r="A68" s="33"/>
    </row>
    <row r="69" spans="1:1" ht="18.75" x14ac:dyDescent="0.3">
      <c r="A69" s="35" t="s">
        <v>121</v>
      </c>
    </row>
    <row r="70" spans="1:1" ht="18.75" x14ac:dyDescent="0.3">
      <c r="A70" s="38" t="s">
        <v>120</v>
      </c>
    </row>
    <row r="71" spans="1:1" x14ac:dyDescent="0.25">
      <c r="A71" s="37"/>
    </row>
    <row r="72" spans="1:1" ht="18.75" x14ac:dyDescent="0.3">
      <c r="A72" s="33" t="s">
        <v>122</v>
      </c>
    </row>
    <row r="73" spans="1:1" ht="18.75" x14ac:dyDescent="0.3">
      <c r="A73" s="38" t="s">
        <v>123</v>
      </c>
    </row>
    <row r="74" spans="1:1" ht="18.75" x14ac:dyDescent="0.3">
      <c r="A74" s="32" t="s">
        <v>92</v>
      </c>
    </row>
    <row r="75" spans="1:1" ht="18.75" x14ac:dyDescent="0.3">
      <c r="A75" s="32"/>
    </row>
    <row r="76" spans="1:1" ht="56.25" x14ac:dyDescent="0.3">
      <c r="A76" s="35" t="s">
        <v>93</v>
      </c>
    </row>
    <row r="77" spans="1:1" ht="18.75" x14ac:dyDescent="0.3">
      <c r="A77" s="35"/>
    </row>
    <row r="78" spans="1:1" ht="56.25" x14ac:dyDescent="0.3">
      <c r="A78" s="35" t="s">
        <v>124</v>
      </c>
    </row>
    <row r="79" spans="1:1" ht="18.75" x14ac:dyDescent="0.3">
      <c r="A79" s="38" t="s">
        <v>125</v>
      </c>
    </row>
    <row r="80" spans="1:1" ht="18.75" x14ac:dyDescent="0.3">
      <c r="A80" s="32" t="s">
        <v>94</v>
      </c>
    </row>
    <row r="81" spans="1:1" ht="18.75" x14ac:dyDescent="0.3">
      <c r="A81" s="33"/>
    </row>
    <row r="82" spans="1:1" ht="18.75" x14ac:dyDescent="0.3">
      <c r="A82" s="36" t="s">
        <v>95</v>
      </c>
    </row>
    <row r="83" spans="1:1" ht="18.75" x14ac:dyDescent="0.3">
      <c r="A83" s="35" t="s">
        <v>126</v>
      </c>
    </row>
    <row r="84" spans="1:1" ht="18.75" x14ac:dyDescent="0.3">
      <c r="A84" s="39" t="s">
        <v>219</v>
      </c>
    </row>
    <row r="85" spans="1:1" ht="18.75" x14ac:dyDescent="0.3">
      <c r="A85" s="39"/>
    </row>
    <row r="86" spans="1:1" ht="18.75" x14ac:dyDescent="0.3">
      <c r="A86" s="35" t="s">
        <v>127</v>
      </c>
    </row>
    <row r="87" spans="1:1" ht="18.75" x14ac:dyDescent="0.3">
      <c r="A87" s="39" t="s">
        <v>220</v>
      </c>
    </row>
    <row r="88" spans="1:1" ht="18.75" x14ac:dyDescent="0.3">
      <c r="A88" s="39"/>
    </row>
    <row r="89" spans="1:1" ht="75" x14ac:dyDescent="0.3">
      <c r="A89" s="35" t="s">
        <v>96</v>
      </c>
    </row>
    <row r="90" spans="1:1" ht="18.75" x14ac:dyDescent="0.3">
      <c r="A90" s="33"/>
    </row>
    <row r="91" spans="1:1" ht="75" x14ac:dyDescent="0.3">
      <c r="A91" s="36" t="s">
        <v>97</v>
      </c>
    </row>
    <row r="92" spans="1:1" ht="18.75" x14ac:dyDescent="0.3">
      <c r="A92" s="33"/>
    </row>
    <row r="93" spans="1:1" ht="37.5" x14ac:dyDescent="0.3">
      <c r="A93" s="36" t="s">
        <v>98</v>
      </c>
    </row>
    <row r="94" spans="1:1" ht="18.75" x14ac:dyDescent="0.3">
      <c r="A94" s="33"/>
    </row>
    <row r="95" spans="1:1" ht="37.5" x14ac:dyDescent="0.3">
      <c r="A95" s="36" t="s">
        <v>99</v>
      </c>
    </row>
    <row r="96" spans="1:1" ht="18.75" x14ac:dyDescent="0.3">
      <c r="A96" s="33"/>
    </row>
    <row r="97" spans="1:1" ht="56.25" x14ac:dyDescent="0.3">
      <c r="A97" s="36" t="s">
        <v>117</v>
      </c>
    </row>
    <row r="98" spans="1:1" ht="18.75" x14ac:dyDescent="0.3">
      <c r="A98" s="33" t="s">
        <v>100</v>
      </c>
    </row>
    <row r="99" spans="1:1" ht="18.75" x14ac:dyDescent="0.3">
      <c r="A99" s="33"/>
    </row>
    <row r="100" spans="1:1" ht="18.75" x14ac:dyDescent="0.3">
      <c r="A100" s="36" t="s">
        <v>128</v>
      </c>
    </row>
    <row r="101" spans="1:1" ht="18.75" x14ac:dyDescent="0.3">
      <c r="A101" s="33"/>
    </row>
    <row r="102" spans="1:1" ht="18.75" x14ac:dyDescent="0.3">
      <c r="A102" s="32" t="s">
        <v>101</v>
      </c>
    </row>
    <row r="103" spans="1:1" ht="56.25" x14ac:dyDescent="0.3">
      <c r="A103" s="36" t="s">
        <v>102</v>
      </c>
    </row>
    <row r="104" spans="1:1" ht="18.75" x14ac:dyDescent="0.3">
      <c r="A104" s="33" t="s">
        <v>103</v>
      </c>
    </row>
    <row r="105" spans="1:1" ht="18.75" x14ac:dyDescent="0.3">
      <c r="A105" s="33"/>
    </row>
    <row r="106" spans="1:1" ht="75" x14ac:dyDescent="0.3">
      <c r="A106" s="36" t="s">
        <v>104</v>
      </c>
    </row>
    <row r="107" spans="1:1" ht="18.75" x14ac:dyDescent="0.3">
      <c r="A107" s="33"/>
    </row>
    <row r="108" spans="1:1" ht="18.75" x14ac:dyDescent="0.3">
      <c r="A108" s="33" t="s">
        <v>105</v>
      </c>
    </row>
    <row r="109" spans="1:1" ht="18.75" x14ac:dyDescent="0.3">
      <c r="A109" s="33"/>
    </row>
    <row r="110" spans="1:1" ht="18.75" x14ac:dyDescent="0.3">
      <c r="A110" s="33" t="s">
        <v>106</v>
      </c>
    </row>
    <row r="111" spans="1:1" ht="18.75" x14ac:dyDescent="0.3">
      <c r="A111" s="33"/>
    </row>
    <row r="112" spans="1:1" ht="37.5" x14ac:dyDescent="0.3">
      <c r="A112" s="36" t="s">
        <v>107</v>
      </c>
    </row>
    <row r="113" spans="1:1" ht="18.75" x14ac:dyDescent="0.3">
      <c r="A113" s="35" t="s">
        <v>108</v>
      </c>
    </row>
    <row r="114" spans="1:1" ht="18.75" x14ac:dyDescent="0.3">
      <c r="A114" s="33"/>
    </row>
    <row r="115" spans="1:1" ht="75" x14ac:dyDescent="0.3">
      <c r="A115" s="36" t="s">
        <v>109</v>
      </c>
    </row>
    <row r="116" spans="1:1" ht="18.75" x14ac:dyDescent="0.3">
      <c r="A116" s="33"/>
    </row>
    <row r="117" spans="1:1" ht="18.75" x14ac:dyDescent="0.3">
      <c r="A117" s="32" t="s">
        <v>110</v>
      </c>
    </row>
    <row r="118" spans="1:1" ht="37.5" x14ac:dyDescent="0.3">
      <c r="A118" s="35" t="s">
        <v>111</v>
      </c>
    </row>
    <row r="119" spans="1:1" ht="18.75" x14ac:dyDescent="0.3">
      <c r="A119" s="33"/>
    </row>
    <row r="120" spans="1:1" ht="37.5" x14ac:dyDescent="0.3">
      <c r="A120" s="36" t="s">
        <v>112</v>
      </c>
    </row>
    <row r="121" spans="1:1" ht="18.75" x14ac:dyDescent="0.3">
      <c r="A121" s="33"/>
    </row>
    <row r="122" spans="1:1" ht="37.5" x14ac:dyDescent="0.3">
      <c r="A122" s="36" t="s">
        <v>113</v>
      </c>
    </row>
    <row r="123" spans="1:1" ht="18.75" x14ac:dyDescent="0.3">
      <c r="A123" s="33"/>
    </row>
    <row r="124" spans="1:1" ht="37.5" x14ac:dyDescent="0.3">
      <c r="A124" s="36" t="s">
        <v>114</v>
      </c>
    </row>
    <row r="125" spans="1:1" ht="18.75" x14ac:dyDescent="0.3">
      <c r="A125" s="33"/>
    </row>
    <row r="126" spans="1:1" ht="18.75" x14ac:dyDescent="0.3">
      <c r="A126" s="32" t="s">
        <v>115</v>
      </c>
    </row>
  </sheetData>
  <sheetProtection algorithmName="SHA-512" hashValue="1HIdPCRp7saLH9q1ZndKUyPYVTPi5jwhvO5zS4DDbQVoPsoIt9whVWbpS9QTolifCez8EQ7ygkNJ9/ygKNmgpA==" saltValue="4QIb8tO3S2ORZ8P1LYBUUw==" spinCount="100000" sheet="1" objects="1" scenarios="1" formatCells="0" formatColumns="0" formatRows="0" insertColumns="0" insertRows="0" insertHyperlinks="0" deleteColumns="0" deleteRows="0" sort="0" autoFilter="0" pivotTables="0"/>
  <hyperlinks>
    <hyperlink ref="A70" r:id="rId1"/>
    <hyperlink ref="A73" r:id="rId2"/>
    <hyperlink ref="A79" r:id="rId3"/>
    <hyperlink ref="A84" r:id="rId4"/>
    <hyperlink ref="A87" r:id="rId5"/>
  </hyperlinks>
  <printOptions horizontalCentered="1" verticalCentered="1"/>
  <pageMargins left="0.7" right="0.7" top="0.75" bottom="0.75" header="0.3" footer="0.3"/>
  <pageSetup scale="45" orientation="portrait" horizontalDpi="1200" verticalDpi="1200" r:id="rId6"/>
  <rowBreaks count="1" manualBreakCount="1">
    <brk id="94"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4</vt:i4>
      </vt:variant>
      <vt:variant>
        <vt:lpstr>Named Ranges</vt:lpstr>
      </vt:variant>
      <vt:variant>
        <vt:i4>4</vt:i4>
      </vt:variant>
    </vt:vector>
  </HeadingPairs>
  <TitlesOfParts>
    <vt:vector size="12" baseType="lpstr">
      <vt:lpstr>Procedure</vt:lpstr>
      <vt:lpstr>Title</vt:lpstr>
      <vt:lpstr>Model</vt:lpstr>
      <vt:lpstr>HELP</vt:lpstr>
      <vt:lpstr>Conc vs Dist</vt:lpstr>
      <vt:lpstr>Conc vs Time</vt:lpstr>
      <vt:lpstr>Flow vs Dist</vt:lpstr>
      <vt:lpstr>Time vs Dist</vt:lpstr>
      <vt:lpstr>HELP!Print_Area</vt:lpstr>
      <vt:lpstr>Model!Print_Area</vt:lpstr>
      <vt:lpstr>Procedure!Print_Area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Aquatic Pesticide Downstream Modeling</dc:title>
  <dc:subject>Article 15 Aquatic Pesticide Permit</dc:subject>
  <dc:creator>NYS DEC</dc:creator>
  <cp:keywords>Aquatic Pesticide; Article 15; Aquatic Herbicide; Larvacide; Downstream Modeling</cp:keywords>
  <cp:lastModifiedBy>Administrator</cp:lastModifiedBy>
  <cp:lastPrinted>2016-01-27T16:21:36Z</cp:lastPrinted>
  <dcterms:created xsi:type="dcterms:W3CDTF">2015-04-15T17:07:36Z</dcterms:created>
  <dcterms:modified xsi:type="dcterms:W3CDTF">2019-03-06T13:42:26Z</dcterms:modified>
</cp:coreProperties>
</file>